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epicka\Desktop\Diakonie 5.4\"/>
    </mc:Choice>
  </mc:AlternateContent>
  <xr:revisionPtr revIDLastSave="0" documentId="13_ncr:1_{4E9A87FC-93E3-4B39-BE3E-C7F1CF5FD28E}" xr6:coauthVersionLast="45" xr6:coauthVersionMax="45" xr10:uidLastSave="{00000000-0000-0000-0000-000000000000}"/>
  <bookViews>
    <workbookView xWindow="-60" yWindow="-60" windowWidth="28920" windowHeight="15450" activeTab="1" xr2:uid="{00000000-000D-0000-FFFF-FFFF00000000}"/>
  </bookViews>
  <sheets>
    <sheet name="Rekapitulace stavby" sheetId="1" r:id="rId1"/>
    <sheet name="01 - ARCHITEKTONICKO STAV..." sheetId="2" r:id="rId2"/>
  </sheets>
  <definedNames>
    <definedName name="_xlnm._FilterDatabase" localSheetId="1" hidden="1">'01 - ARCHITEKTONICKO STAV...'!$C$148:$K$1024</definedName>
    <definedName name="_xlnm.Print_Titles" localSheetId="1">'01 - ARCHITEKTONICKO STAV...'!$148:$148</definedName>
    <definedName name="_xlnm.Print_Titles" localSheetId="0">'Rekapitulace stavby'!$92:$92</definedName>
    <definedName name="_xlnm.Print_Area" localSheetId="1">'01 - ARCHITEKTONICKO STAV...'!$C$4:$J$76,'01 - ARCHITEKTONICKO STAV...'!$C$82:$J$130,'01 - ARCHITEKTONICKO STAV...'!$C$136:$K$1024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5" i="1" s="1"/>
  <c r="J37" i="2"/>
  <c r="AX95" i="1" s="1"/>
  <c r="BI1022" i="2"/>
  <c r="BH1022" i="2"/>
  <c r="BG1022" i="2"/>
  <c r="BE1022" i="2"/>
  <c r="T1022" i="2"/>
  <c r="T1021" i="2" s="1"/>
  <c r="R1022" i="2"/>
  <c r="R1021" i="2" s="1"/>
  <c r="P1022" i="2"/>
  <c r="P1021" i="2" s="1"/>
  <c r="BI1020" i="2"/>
  <c r="BH1020" i="2"/>
  <c r="BG1020" i="2"/>
  <c r="BE1020" i="2"/>
  <c r="T1020" i="2"/>
  <c r="R1020" i="2"/>
  <c r="P1020" i="2"/>
  <c r="BI964" i="2"/>
  <c r="BH964" i="2"/>
  <c r="BG964" i="2"/>
  <c r="BE964" i="2"/>
  <c r="T964" i="2"/>
  <c r="R964" i="2"/>
  <c r="P964" i="2"/>
  <c r="BI963" i="2"/>
  <c r="BH963" i="2"/>
  <c r="BG963" i="2"/>
  <c r="BE963" i="2"/>
  <c r="T963" i="2"/>
  <c r="R963" i="2"/>
  <c r="P963" i="2"/>
  <c r="BI962" i="2"/>
  <c r="BH962" i="2"/>
  <c r="BG962" i="2"/>
  <c r="BE962" i="2"/>
  <c r="T962" i="2"/>
  <c r="R962" i="2"/>
  <c r="P962" i="2"/>
  <c r="BI960" i="2"/>
  <c r="BH960" i="2"/>
  <c r="BG960" i="2"/>
  <c r="BE960" i="2"/>
  <c r="T960" i="2"/>
  <c r="R960" i="2"/>
  <c r="P960" i="2"/>
  <c r="BI950" i="2"/>
  <c r="BH950" i="2"/>
  <c r="BG950" i="2"/>
  <c r="BE950" i="2"/>
  <c r="T950" i="2"/>
  <c r="R950" i="2"/>
  <c r="P950" i="2"/>
  <c r="BI938" i="2"/>
  <c r="BH938" i="2"/>
  <c r="BG938" i="2"/>
  <c r="BE938" i="2"/>
  <c r="T938" i="2"/>
  <c r="R938" i="2"/>
  <c r="P938" i="2"/>
  <c r="BI936" i="2"/>
  <c r="BH936" i="2"/>
  <c r="BG936" i="2"/>
  <c r="BE936" i="2"/>
  <c r="T936" i="2"/>
  <c r="R936" i="2"/>
  <c r="P936" i="2"/>
  <c r="BI929" i="2"/>
  <c r="BH929" i="2"/>
  <c r="BG929" i="2"/>
  <c r="BE929" i="2"/>
  <c r="T929" i="2"/>
  <c r="R929" i="2"/>
  <c r="P929" i="2"/>
  <c r="BI927" i="2"/>
  <c r="BH927" i="2"/>
  <c r="BG927" i="2"/>
  <c r="BE927" i="2"/>
  <c r="T927" i="2"/>
  <c r="R927" i="2"/>
  <c r="P927" i="2"/>
  <c r="BI911" i="2"/>
  <c r="BH911" i="2"/>
  <c r="BG911" i="2"/>
  <c r="BE911" i="2"/>
  <c r="T911" i="2"/>
  <c r="R911" i="2"/>
  <c r="P911" i="2"/>
  <c r="BI910" i="2"/>
  <c r="BH910" i="2"/>
  <c r="BG910" i="2"/>
  <c r="BE910" i="2"/>
  <c r="T910" i="2"/>
  <c r="R910" i="2"/>
  <c r="P910" i="2"/>
  <c r="BI909" i="2"/>
  <c r="BH909" i="2"/>
  <c r="BG909" i="2"/>
  <c r="BE909" i="2"/>
  <c r="T909" i="2"/>
  <c r="R909" i="2"/>
  <c r="P909" i="2"/>
  <c r="BI907" i="2"/>
  <c r="BH907" i="2"/>
  <c r="BG907" i="2"/>
  <c r="BE907" i="2"/>
  <c r="T907" i="2"/>
  <c r="R907" i="2"/>
  <c r="P907" i="2"/>
  <c r="BI873" i="2"/>
  <c r="BH873" i="2"/>
  <c r="BG873" i="2"/>
  <c r="BE873" i="2"/>
  <c r="T873" i="2"/>
  <c r="R873" i="2"/>
  <c r="P873" i="2"/>
  <c r="BI871" i="2"/>
  <c r="BH871" i="2"/>
  <c r="BG871" i="2"/>
  <c r="BE871" i="2"/>
  <c r="T871" i="2"/>
  <c r="R871" i="2"/>
  <c r="P871" i="2"/>
  <c r="BI869" i="2"/>
  <c r="BH869" i="2"/>
  <c r="BG869" i="2"/>
  <c r="BE869" i="2"/>
  <c r="T869" i="2"/>
  <c r="R869" i="2"/>
  <c r="P869" i="2"/>
  <c r="BI834" i="2"/>
  <c r="BH834" i="2"/>
  <c r="BG834" i="2"/>
  <c r="BE834" i="2"/>
  <c r="T834" i="2"/>
  <c r="R834" i="2"/>
  <c r="P834" i="2"/>
  <c r="BI833" i="2"/>
  <c r="BH833" i="2"/>
  <c r="BG833" i="2"/>
  <c r="BE833" i="2"/>
  <c r="T833" i="2"/>
  <c r="R833" i="2"/>
  <c r="P833" i="2"/>
  <c r="BI832" i="2"/>
  <c r="BH832" i="2"/>
  <c r="BG832" i="2"/>
  <c r="BE832" i="2"/>
  <c r="T832" i="2"/>
  <c r="R832" i="2"/>
  <c r="P832" i="2"/>
  <c r="BI831" i="2"/>
  <c r="BH831" i="2"/>
  <c r="BG831" i="2"/>
  <c r="BE831" i="2"/>
  <c r="T831" i="2"/>
  <c r="R831" i="2"/>
  <c r="P831" i="2"/>
  <c r="BI830" i="2"/>
  <c r="BH830" i="2"/>
  <c r="BG830" i="2"/>
  <c r="BE830" i="2"/>
  <c r="T830" i="2"/>
  <c r="R830" i="2"/>
  <c r="P830" i="2"/>
  <c r="BI829" i="2"/>
  <c r="BH829" i="2"/>
  <c r="BG829" i="2"/>
  <c r="BE829" i="2"/>
  <c r="T829" i="2"/>
  <c r="R829" i="2"/>
  <c r="P829" i="2"/>
  <c r="BI794" i="2"/>
  <c r="BH794" i="2"/>
  <c r="BG794" i="2"/>
  <c r="BE794" i="2"/>
  <c r="T794" i="2"/>
  <c r="R794" i="2"/>
  <c r="P794" i="2"/>
  <c r="BI792" i="2"/>
  <c r="BH792" i="2"/>
  <c r="BG792" i="2"/>
  <c r="BE792" i="2"/>
  <c r="T792" i="2"/>
  <c r="R792" i="2"/>
  <c r="P792" i="2"/>
  <c r="BI791" i="2"/>
  <c r="BH791" i="2"/>
  <c r="BG791" i="2"/>
  <c r="BE791" i="2"/>
  <c r="T791" i="2"/>
  <c r="R791" i="2"/>
  <c r="P791" i="2"/>
  <c r="BI789" i="2"/>
  <c r="BH789" i="2"/>
  <c r="BG789" i="2"/>
  <c r="BE789" i="2"/>
  <c r="T789" i="2"/>
  <c r="R789" i="2"/>
  <c r="P789" i="2"/>
  <c r="BI761" i="2"/>
  <c r="BH761" i="2"/>
  <c r="BG761" i="2"/>
  <c r="BE761" i="2"/>
  <c r="T761" i="2"/>
  <c r="R761" i="2"/>
  <c r="P761" i="2"/>
  <c r="BI758" i="2"/>
  <c r="BH758" i="2"/>
  <c r="BG758" i="2"/>
  <c r="BE758" i="2"/>
  <c r="T758" i="2"/>
  <c r="R758" i="2"/>
  <c r="P758" i="2"/>
  <c r="BI730" i="2"/>
  <c r="BH730" i="2"/>
  <c r="BG730" i="2"/>
  <c r="BE730" i="2"/>
  <c r="T730" i="2"/>
  <c r="R730" i="2"/>
  <c r="P730" i="2"/>
  <c r="BI729" i="2"/>
  <c r="BH729" i="2"/>
  <c r="BG729" i="2"/>
  <c r="BE729" i="2"/>
  <c r="T729" i="2"/>
  <c r="R729" i="2"/>
  <c r="P729" i="2"/>
  <c r="BI728" i="2"/>
  <c r="BH728" i="2"/>
  <c r="BG728" i="2"/>
  <c r="BE728" i="2"/>
  <c r="T728" i="2"/>
  <c r="R728" i="2"/>
  <c r="P728" i="2"/>
  <c r="BI727" i="2"/>
  <c r="BH727" i="2"/>
  <c r="BG727" i="2"/>
  <c r="BE727" i="2"/>
  <c r="T727" i="2"/>
  <c r="R727" i="2"/>
  <c r="P727" i="2"/>
  <c r="BI723" i="2"/>
  <c r="BH723" i="2"/>
  <c r="BG723" i="2"/>
  <c r="BE723" i="2"/>
  <c r="T723" i="2"/>
  <c r="T722" i="2" s="1"/>
  <c r="R723" i="2"/>
  <c r="R722" i="2"/>
  <c r="P723" i="2"/>
  <c r="P722" i="2" s="1"/>
  <c r="BI721" i="2"/>
  <c r="BH721" i="2"/>
  <c r="BG721" i="2"/>
  <c r="BE721" i="2"/>
  <c r="T721" i="2"/>
  <c r="R721" i="2"/>
  <c r="P721" i="2"/>
  <c r="BI720" i="2"/>
  <c r="BH720" i="2"/>
  <c r="BG720" i="2"/>
  <c r="BE720" i="2"/>
  <c r="T720" i="2"/>
  <c r="R720" i="2"/>
  <c r="P720" i="2"/>
  <c r="BI716" i="2"/>
  <c r="BH716" i="2"/>
  <c r="BG716" i="2"/>
  <c r="BE716" i="2"/>
  <c r="T716" i="2"/>
  <c r="R716" i="2"/>
  <c r="P716" i="2"/>
  <c r="BI713" i="2"/>
  <c r="BH713" i="2"/>
  <c r="BG713" i="2"/>
  <c r="BE713" i="2"/>
  <c r="T713" i="2"/>
  <c r="R713" i="2"/>
  <c r="P713" i="2"/>
  <c r="BI709" i="2"/>
  <c r="BH709" i="2"/>
  <c r="BG709" i="2"/>
  <c r="BE709" i="2"/>
  <c r="T709" i="2"/>
  <c r="R709" i="2"/>
  <c r="P709" i="2"/>
  <c r="BI705" i="2"/>
  <c r="BH705" i="2"/>
  <c r="BG705" i="2"/>
  <c r="BE705" i="2"/>
  <c r="T705" i="2"/>
  <c r="R705" i="2"/>
  <c r="P705" i="2"/>
  <c r="BI702" i="2"/>
  <c r="BH702" i="2"/>
  <c r="BG702" i="2"/>
  <c r="BE702" i="2"/>
  <c r="T702" i="2"/>
  <c r="R702" i="2"/>
  <c r="P702" i="2"/>
  <c r="BI697" i="2"/>
  <c r="BH697" i="2"/>
  <c r="BG697" i="2"/>
  <c r="BE697" i="2"/>
  <c r="T697" i="2"/>
  <c r="R697" i="2"/>
  <c r="P697" i="2"/>
  <c r="BI692" i="2"/>
  <c r="BH692" i="2"/>
  <c r="BG692" i="2"/>
  <c r="BE692" i="2"/>
  <c r="T692" i="2"/>
  <c r="R692" i="2"/>
  <c r="P692" i="2"/>
  <c r="BI688" i="2"/>
  <c r="BH688" i="2"/>
  <c r="BG688" i="2"/>
  <c r="BE688" i="2"/>
  <c r="T688" i="2"/>
  <c r="R688" i="2"/>
  <c r="P688" i="2"/>
  <c r="BI684" i="2"/>
  <c r="BH684" i="2"/>
  <c r="BG684" i="2"/>
  <c r="BE684" i="2"/>
  <c r="T684" i="2"/>
  <c r="R684" i="2"/>
  <c r="P684" i="2"/>
  <c r="BI679" i="2"/>
  <c r="BH679" i="2"/>
  <c r="BG679" i="2"/>
  <c r="BE679" i="2"/>
  <c r="T679" i="2"/>
  <c r="R679" i="2"/>
  <c r="P679" i="2"/>
  <c r="BI677" i="2"/>
  <c r="BH677" i="2"/>
  <c r="BG677" i="2"/>
  <c r="BE677" i="2"/>
  <c r="T677" i="2"/>
  <c r="R677" i="2"/>
  <c r="P677" i="2"/>
  <c r="BI671" i="2"/>
  <c r="BH671" i="2"/>
  <c r="BG671" i="2"/>
  <c r="BE671" i="2"/>
  <c r="T671" i="2"/>
  <c r="R671" i="2"/>
  <c r="P671" i="2"/>
  <c r="BI669" i="2"/>
  <c r="BH669" i="2"/>
  <c r="BG669" i="2"/>
  <c r="BE669" i="2"/>
  <c r="T669" i="2"/>
  <c r="R669" i="2"/>
  <c r="P669" i="2"/>
  <c r="BI662" i="2"/>
  <c r="BH662" i="2"/>
  <c r="BG662" i="2"/>
  <c r="BE662" i="2"/>
  <c r="T662" i="2"/>
  <c r="R662" i="2"/>
  <c r="P662" i="2"/>
  <c r="BI656" i="2"/>
  <c r="BH656" i="2"/>
  <c r="BG656" i="2"/>
  <c r="BE656" i="2"/>
  <c r="T656" i="2"/>
  <c r="R656" i="2"/>
  <c r="P656" i="2"/>
  <c r="BI654" i="2"/>
  <c r="BH654" i="2"/>
  <c r="BG654" i="2"/>
  <c r="BE654" i="2"/>
  <c r="T654" i="2"/>
  <c r="R654" i="2"/>
  <c r="P654" i="2"/>
  <c r="BI646" i="2"/>
  <c r="BH646" i="2"/>
  <c r="BG646" i="2"/>
  <c r="BE646" i="2"/>
  <c r="T646" i="2"/>
  <c r="R646" i="2"/>
  <c r="P646" i="2"/>
  <c r="BI642" i="2"/>
  <c r="BH642" i="2"/>
  <c r="BG642" i="2"/>
  <c r="BE642" i="2"/>
  <c r="T642" i="2"/>
  <c r="R642" i="2"/>
  <c r="P642" i="2"/>
  <c r="BI634" i="2"/>
  <c r="BH634" i="2"/>
  <c r="BG634" i="2"/>
  <c r="BE634" i="2"/>
  <c r="T634" i="2"/>
  <c r="R634" i="2"/>
  <c r="P634" i="2"/>
  <c r="BI630" i="2"/>
  <c r="BH630" i="2"/>
  <c r="BG630" i="2"/>
  <c r="BE630" i="2"/>
  <c r="T630" i="2"/>
  <c r="R630" i="2"/>
  <c r="P630" i="2"/>
  <c r="BI629" i="2"/>
  <c r="BH629" i="2"/>
  <c r="BG629" i="2"/>
  <c r="BE629" i="2"/>
  <c r="T629" i="2"/>
  <c r="R629" i="2"/>
  <c r="P629" i="2"/>
  <c r="BI627" i="2"/>
  <c r="BH627" i="2"/>
  <c r="BG627" i="2"/>
  <c r="BE627" i="2"/>
  <c r="T627" i="2"/>
  <c r="R627" i="2"/>
  <c r="P627" i="2"/>
  <c r="BI625" i="2"/>
  <c r="BH625" i="2"/>
  <c r="BG625" i="2"/>
  <c r="BE625" i="2"/>
  <c r="T625" i="2"/>
  <c r="R625" i="2"/>
  <c r="P625" i="2"/>
  <c r="BI623" i="2"/>
  <c r="BH623" i="2"/>
  <c r="BG623" i="2"/>
  <c r="BE623" i="2"/>
  <c r="T623" i="2"/>
  <c r="R623" i="2"/>
  <c r="P623" i="2"/>
  <c r="BI621" i="2"/>
  <c r="BH621" i="2"/>
  <c r="BG621" i="2"/>
  <c r="BE621" i="2"/>
  <c r="T621" i="2"/>
  <c r="R621" i="2"/>
  <c r="P621" i="2"/>
  <c r="BI604" i="2"/>
  <c r="BH604" i="2"/>
  <c r="BG604" i="2"/>
  <c r="BE604" i="2"/>
  <c r="T604" i="2"/>
  <c r="R604" i="2"/>
  <c r="P604" i="2"/>
  <c r="BI580" i="2"/>
  <c r="BH580" i="2"/>
  <c r="BG580" i="2"/>
  <c r="BE580" i="2"/>
  <c r="T580" i="2"/>
  <c r="R580" i="2"/>
  <c r="P580" i="2"/>
  <c r="BI577" i="2"/>
  <c r="BH577" i="2"/>
  <c r="BG577" i="2"/>
  <c r="BE577" i="2"/>
  <c r="T577" i="2"/>
  <c r="R577" i="2"/>
  <c r="P577" i="2"/>
  <c r="BI536" i="2"/>
  <c r="BH536" i="2"/>
  <c r="BG536" i="2"/>
  <c r="BE536" i="2"/>
  <c r="T536" i="2"/>
  <c r="R536" i="2"/>
  <c r="P536" i="2"/>
  <c r="BI534" i="2"/>
  <c r="BH534" i="2"/>
  <c r="BG534" i="2"/>
  <c r="BE534" i="2"/>
  <c r="T534" i="2"/>
  <c r="R534" i="2"/>
  <c r="P534" i="2"/>
  <c r="BI505" i="2"/>
  <c r="BH505" i="2"/>
  <c r="BG505" i="2"/>
  <c r="BE505" i="2"/>
  <c r="T505" i="2"/>
  <c r="R505" i="2"/>
  <c r="P505" i="2"/>
  <c r="BI502" i="2"/>
  <c r="BH502" i="2"/>
  <c r="BG502" i="2"/>
  <c r="BE502" i="2"/>
  <c r="T502" i="2"/>
  <c r="T501" i="2" s="1"/>
  <c r="R502" i="2"/>
  <c r="R501" i="2" s="1"/>
  <c r="P502" i="2"/>
  <c r="P501" i="2" s="1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75" i="2"/>
  <c r="BH475" i="2"/>
  <c r="BG475" i="2"/>
  <c r="BE475" i="2"/>
  <c r="T475" i="2"/>
  <c r="R475" i="2"/>
  <c r="P475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41" i="2"/>
  <c r="BH441" i="2"/>
  <c r="BG441" i="2"/>
  <c r="BE441" i="2"/>
  <c r="T441" i="2"/>
  <c r="R441" i="2"/>
  <c r="P441" i="2"/>
  <c r="BI434" i="2"/>
  <c r="BH434" i="2"/>
  <c r="BG434" i="2"/>
  <c r="BE434" i="2"/>
  <c r="T434" i="2"/>
  <c r="R434" i="2"/>
  <c r="P434" i="2"/>
  <c r="BI425" i="2"/>
  <c r="BH425" i="2"/>
  <c r="BG425" i="2"/>
  <c r="BE425" i="2"/>
  <c r="T425" i="2"/>
  <c r="R425" i="2"/>
  <c r="P425" i="2"/>
  <c r="BI416" i="2"/>
  <c r="BH416" i="2"/>
  <c r="BG416" i="2"/>
  <c r="BE416" i="2"/>
  <c r="T416" i="2"/>
  <c r="R416" i="2"/>
  <c r="P416" i="2"/>
  <c r="BI409" i="2"/>
  <c r="BH409" i="2"/>
  <c r="BG409" i="2"/>
  <c r="BE409" i="2"/>
  <c r="T409" i="2"/>
  <c r="R409" i="2"/>
  <c r="P409" i="2"/>
  <c r="BI404" i="2"/>
  <c r="BH404" i="2"/>
  <c r="BG404" i="2"/>
  <c r="BE404" i="2"/>
  <c r="T404" i="2"/>
  <c r="R404" i="2"/>
  <c r="P404" i="2"/>
  <c r="BI401" i="2"/>
  <c r="BH401" i="2"/>
  <c r="BG401" i="2"/>
  <c r="BE401" i="2"/>
  <c r="T401" i="2"/>
  <c r="R401" i="2"/>
  <c r="P401" i="2"/>
  <c r="BI398" i="2"/>
  <c r="BH398" i="2"/>
  <c r="BG398" i="2"/>
  <c r="BE398" i="2"/>
  <c r="T398" i="2"/>
  <c r="R398" i="2"/>
  <c r="P398" i="2"/>
  <c r="BI385" i="2"/>
  <c r="BH385" i="2"/>
  <c r="BG385" i="2"/>
  <c r="BE385" i="2"/>
  <c r="T385" i="2"/>
  <c r="R385" i="2"/>
  <c r="P385" i="2"/>
  <c r="BI381" i="2"/>
  <c r="BH381" i="2"/>
  <c r="BG381" i="2"/>
  <c r="BE381" i="2"/>
  <c r="T381" i="2"/>
  <c r="R381" i="2"/>
  <c r="P381" i="2"/>
  <c r="BI370" i="2"/>
  <c r="BH370" i="2"/>
  <c r="BG370" i="2"/>
  <c r="BE370" i="2"/>
  <c r="T370" i="2"/>
  <c r="R370" i="2"/>
  <c r="P370" i="2"/>
  <c r="BI367" i="2"/>
  <c r="BH367" i="2"/>
  <c r="BG367" i="2"/>
  <c r="BE367" i="2"/>
  <c r="T367" i="2"/>
  <c r="T366" i="2"/>
  <c r="R367" i="2"/>
  <c r="R366" i="2" s="1"/>
  <c r="P367" i="2"/>
  <c r="P366" i="2"/>
  <c r="BI365" i="2"/>
  <c r="BH365" i="2"/>
  <c r="BG365" i="2"/>
  <c r="BE365" i="2"/>
  <c r="T365" i="2"/>
  <c r="R365" i="2"/>
  <c r="P365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57" i="2"/>
  <c r="BH357" i="2"/>
  <c r="BG357" i="2"/>
  <c r="BE357" i="2"/>
  <c r="T357" i="2"/>
  <c r="R357" i="2"/>
  <c r="P357" i="2"/>
  <c r="BI355" i="2"/>
  <c r="BH355" i="2"/>
  <c r="BG355" i="2"/>
  <c r="BE355" i="2"/>
  <c r="T355" i="2"/>
  <c r="R355" i="2"/>
  <c r="P355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19" i="2"/>
  <c r="BH319" i="2"/>
  <c r="BG319" i="2"/>
  <c r="BE319" i="2"/>
  <c r="T319" i="2"/>
  <c r="T318" i="2" s="1"/>
  <c r="R319" i="2"/>
  <c r="R318" i="2" s="1"/>
  <c r="P319" i="2"/>
  <c r="P318" i="2" s="1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07" i="2"/>
  <c r="BH307" i="2"/>
  <c r="BG307" i="2"/>
  <c r="BE307" i="2"/>
  <c r="T307" i="2"/>
  <c r="R307" i="2"/>
  <c r="P307" i="2"/>
  <c r="BI298" i="2"/>
  <c r="BH298" i="2"/>
  <c r="BG298" i="2"/>
  <c r="BE298" i="2"/>
  <c r="T298" i="2"/>
  <c r="R298" i="2"/>
  <c r="P298" i="2"/>
  <c r="BI289" i="2"/>
  <c r="BH289" i="2"/>
  <c r="BG289" i="2"/>
  <c r="BE289" i="2"/>
  <c r="T289" i="2"/>
  <c r="R289" i="2"/>
  <c r="P289" i="2"/>
  <c r="BI284" i="2"/>
  <c r="BH284" i="2"/>
  <c r="BG284" i="2"/>
  <c r="BE284" i="2"/>
  <c r="T284" i="2"/>
  <c r="R284" i="2"/>
  <c r="P284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1" i="2"/>
  <c r="BH261" i="2"/>
  <c r="BG261" i="2"/>
  <c r="BE261" i="2"/>
  <c r="T261" i="2"/>
  <c r="R261" i="2"/>
  <c r="P261" i="2"/>
  <c r="BI239" i="2"/>
  <c r="BH239" i="2"/>
  <c r="BG239" i="2"/>
  <c r="BE239" i="2"/>
  <c r="T239" i="2"/>
  <c r="T238" i="2" s="1"/>
  <c r="T237" i="2" s="1"/>
  <c r="R239" i="2"/>
  <c r="R238" i="2" s="1"/>
  <c r="R237" i="2" s="1"/>
  <c r="P239" i="2"/>
  <c r="P238" i="2" s="1"/>
  <c r="P237" i="2" s="1"/>
  <c r="BI224" i="2"/>
  <c r="BH224" i="2"/>
  <c r="BG224" i="2"/>
  <c r="BE224" i="2"/>
  <c r="T224" i="2"/>
  <c r="R224" i="2"/>
  <c r="P224" i="2"/>
  <c r="BI220" i="2"/>
  <c r="BH220" i="2"/>
  <c r="BG220" i="2"/>
  <c r="BE220" i="2"/>
  <c r="T220" i="2"/>
  <c r="R220" i="2"/>
  <c r="P220" i="2"/>
  <c r="BI213" i="2"/>
  <c r="BH213" i="2"/>
  <c r="BG213" i="2"/>
  <c r="BE213" i="2"/>
  <c r="T213" i="2"/>
  <c r="R213" i="2"/>
  <c r="P213" i="2"/>
  <c r="BI206" i="2"/>
  <c r="BH206" i="2"/>
  <c r="BG206" i="2"/>
  <c r="BE206" i="2"/>
  <c r="T206" i="2"/>
  <c r="R206" i="2"/>
  <c r="P206" i="2"/>
  <c r="BI202" i="2"/>
  <c r="BH202" i="2"/>
  <c r="BG202" i="2"/>
  <c r="BE202" i="2"/>
  <c r="T202" i="2"/>
  <c r="R202" i="2"/>
  <c r="P202" i="2"/>
  <c r="BI198" i="2"/>
  <c r="BH198" i="2"/>
  <c r="BG198" i="2"/>
  <c r="BE198" i="2"/>
  <c r="T198" i="2"/>
  <c r="R198" i="2"/>
  <c r="P198" i="2"/>
  <c r="BI186" i="2"/>
  <c r="BH186" i="2"/>
  <c r="BG186" i="2"/>
  <c r="BE186" i="2"/>
  <c r="T186" i="2"/>
  <c r="R186" i="2"/>
  <c r="P186" i="2"/>
  <c r="BI161" i="2"/>
  <c r="BH161" i="2"/>
  <c r="BG161" i="2"/>
  <c r="BE161" i="2"/>
  <c r="T161" i="2"/>
  <c r="R161" i="2"/>
  <c r="P161" i="2"/>
  <c r="BI153" i="2"/>
  <c r="BH153" i="2"/>
  <c r="BG153" i="2"/>
  <c r="BE153" i="2"/>
  <c r="T153" i="2"/>
  <c r="R153" i="2"/>
  <c r="P153" i="2"/>
  <c r="J146" i="2"/>
  <c r="J145" i="2"/>
  <c r="F145" i="2"/>
  <c r="F143" i="2"/>
  <c r="E141" i="2"/>
  <c r="BI128" i="2"/>
  <c r="BH128" i="2"/>
  <c r="BG128" i="2"/>
  <c r="BF128" i="2"/>
  <c r="BE128" i="2"/>
  <c r="BI127" i="2"/>
  <c r="BH127" i="2"/>
  <c r="BG127" i="2"/>
  <c r="BF127" i="2"/>
  <c r="BE127" i="2"/>
  <c r="J92" i="2"/>
  <c r="J91" i="2"/>
  <c r="F91" i="2"/>
  <c r="F89" i="2"/>
  <c r="E87" i="2"/>
  <c r="J18" i="2"/>
  <c r="E18" i="2"/>
  <c r="F92" i="2" s="1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1020" i="2"/>
  <c r="BK950" i="2"/>
  <c r="J936" i="2"/>
  <c r="BK927" i="2"/>
  <c r="J911" i="2"/>
  <c r="J910" i="2"/>
  <c r="BK873" i="2"/>
  <c r="J832" i="2"/>
  <c r="J831" i="2"/>
  <c r="BK794" i="2"/>
  <c r="BK789" i="2"/>
  <c r="J758" i="2"/>
  <c r="J729" i="2"/>
  <c r="BK728" i="2"/>
  <c r="J721" i="2"/>
  <c r="BK716" i="2"/>
  <c r="BK713" i="2"/>
  <c r="J709" i="2"/>
  <c r="BK705" i="2"/>
  <c r="J692" i="2"/>
  <c r="BK688" i="2"/>
  <c r="BK679" i="2"/>
  <c r="BK677" i="2"/>
  <c r="BK662" i="2"/>
  <c r="BK656" i="2"/>
  <c r="BK654" i="2"/>
  <c r="J642" i="2"/>
  <c r="J634" i="2"/>
  <c r="J630" i="2"/>
  <c r="BK625" i="2"/>
  <c r="J623" i="2"/>
  <c r="BK604" i="2"/>
  <c r="BK536" i="2"/>
  <c r="J534" i="2"/>
  <c r="BK499" i="2"/>
  <c r="BK493" i="2"/>
  <c r="J492" i="2"/>
  <c r="BK462" i="2"/>
  <c r="BK425" i="2"/>
  <c r="J416" i="2"/>
  <c r="J401" i="2"/>
  <c r="J398" i="2"/>
  <c r="BK355" i="2"/>
  <c r="J349" i="2"/>
  <c r="J319" i="2"/>
  <c r="J316" i="2"/>
  <c r="BK298" i="2"/>
  <c r="BK267" i="2"/>
  <c r="J261" i="2"/>
  <c r="J239" i="2"/>
  <c r="J206" i="2"/>
  <c r="BK202" i="2"/>
  <c r="BK186" i="2"/>
  <c r="J153" i="2"/>
  <c r="AS94" i="1"/>
  <c r="J1022" i="2"/>
  <c r="BK964" i="2"/>
  <c r="J964" i="2"/>
  <c r="BK963" i="2"/>
  <c r="J963" i="2"/>
  <c r="BK962" i="2"/>
  <c r="J962" i="2"/>
  <c r="BK960" i="2"/>
  <c r="J960" i="2"/>
  <c r="BK938" i="2"/>
  <c r="BK936" i="2"/>
  <c r="J927" i="2"/>
  <c r="BK907" i="2"/>
  <c r="J871" i="2"/>
  <c r="BK834" i="2"/>
  <c r="BK833" i="2"/>
  <c r="BK831" i="2"/>
  <c r="J794" i="2"/>
  <c r="J792" i="2"/>
  <c r="BK761" i="2"/>
  <c r="J730" i="2"/>
  <c r="BK729" i="2"/>
  <c r="J727" i="2"/>
  <c r="BK723" i="2"/>
  <c r="BK721" i="2"/>
  <c r="BK720" i="2"/>
  <c r="J716" i="2"/>
  <c r="J713" i="2"/>
  <c r="J705" i="2"/>
  <c r="BK702" i="2"/>
  <c r="J697" i="2"/>
  <c r="BK684" i="2"/>
  <c r="J679" i="2"/>
  <c r="BK671" i="2"/>
  <c r="BK669" i="2"/>
  <c r="J654" i="2"/>
  <c r="J646" i="2"/>
  <c r="BK642" i="2"/>
  <c r="BK634" i="2"/>
  <c r="BK630" i="2"/>
  <c r="J629" i="2"/>
  <c r="J625" i="2"/>
  <c r="BK621" i="2"/>
  <c r="J580" i="2"/>
  <c r="J577" i="2"/>
  <c r="BK505" i="2"/>
  <c r="J498" i="2"/>
  <c r="J434" i="2"/>
  <c r="J425" i="2"/>
  <c r="BK409" i="2"/>
  <c r="J404" i="2"/>
  <c r="BK401" i="2"/>
  <c r="J370" i="2"/>
  <c r="J367" i="2"/>
  <c r="J365" i="2"/>
  <c r="BK362" i="2"/>
  <c r="J357" i="2"/>
  <c r="J351" i="2"/>
  <c r="BK349" i="2"/>
  <c r="BK319" i="2"/>
  <c r="J317" i="2"/>
  <c r="BK316" i="2"/>
  <c r="BK239" i="2"/>
  <c r="J213" i="2"/>
  <c r="J198" i="2"/>
  <c r="J161" i="2"/>
  <c r="J1020" i="2"/>
  <c r="J950" i="2"/>
  <c r="J938" i="2"/>
  <c r="J929" i="2"/>
  <c r="J909" i="2"/>
  <c r="BK869" i="2"/>
  <c r="BK832" i="2"/>
  <c r="BK830" i="2"/>
  <c r="J829" i="2"/>
  <c r="BK792" i="2"/>
  <c r="BK791" i="2"/>
  <c r="J789" i="2"/>
  <c r="BK730" i="2"/>
  <c r="BK727" i="2"/>
  <c r="J723" i="2"/>
  <c r="J720" i="2"/>
  <c r="BK709" i="2"/>
  <c r="J702" i="2"/>
  <c r="J688" i="2"/>
  <c r="J684" i="2"/>
  <c r="J677" i="2"/>
  <c r="J656" i="2"/>
  <c r="BK629" i="2"/>
  <c r="J627" i="2"/>
  <c r="BK623" i="2"/>
  <c r="J621" i="2"/>
  <c r="BK580" i="2"/>
  <c r="BK577" i="2"/>
  <c r="J536" i="2"/>
  <c r="BK534" i="2"/>
  <c r="J502" i="2"/>
  <c r="J500" i="2"/>
  <c r="J499" i="2"/>
  <c r="BK498" i="2"/>
  <c r="J497" i="2"/>
  <c r="J494" i="2"/>
  <c r="BK492" i="2"/>
  <c r="J475" i="2"/>
  <c r="BK463" i="2"/>
  <c r="J462" i="2"/>
  <c r="J441" i="2"/>
  <c r="BK398" i="2"/>
  <c r="J385" i="2"/>
  <c r="J381" i="2"/>
  <c r="BK370" i="2"/>
  <c r="BK367" i="2"/>
  <c r="BK365" i="2"/>
  <c r="J362" i="2"/>
  <c r="J361" i="2"/>
  <c r="J353" i="2"/>
  <c r="BK351" i="2"/>
  <c r="BK307" i="2"/>
  <c r="J289" i="2"/>
  <c r="BK284" i="2"/>
  <c r="J268" i="2"/>
  <c r="J267" i="2"/>
  <c r="BK224" i="2"/>
  <c r="BK220" i="2"/>
  <c r="BK213" i="2"/>
  <c r="BK198" i="2"/>
  <c r="J186" i="2"/>
  <c r="BK161" i="2"/>
  <c r="BK153" i="2"/>
  <c r="BK1022" i="2"/>
  <c r="BK929" i="2"/>
  <c r="BK911" i="2"/>
  <c r="BK910" i="2"/>
  <c r="BK909" i="2"/>
  <c r="J907" i="2"/>
  <c r="J873" i="2"/>
  <c r="BK871" i="2"/>
  <c r="J869" i="2"/>
  <c r="J834" i="2"/>
  <c r="J833" i="2"/>
  <c r="J830" i="2"/>
  <c r="BK829" i="2"/>
  <c r="J791" i="2"/>
  <c r="J761" i="2"/>
  <c r="BK758" i="2"/>
  <c r="J728" i="2"/>
  <c r="BK697" i="2"/>
  <c r="BK692" i="2"/>
  <c r="J671" i="2"/>
  <c r="J669" i="2"/>
  <c r="J662" i="2"/>
  <c r="BK646" i="2"/>
  <c r="BK627" i="2"/>
  <c r="J604" i="2"/>
  <c r="J505" i="2"/>
  <c r="BK502" i="2"/>
  <c r="BK500" i="2"/>
  <c r="BK497" i="2"/>
  <c r="BK494" i="2"/>
  <c r="J493" i="2"/>
  <c r="BK475" i="2"/>
  <c r="J463" i="2"/>
  <c r="BK441" i="2"/>
  <c r="BK434" i="2"/>
  <c r="BK416" i="2"/>
  <c r="J409" i="2"/>
  <c r="BK404" i="2"/>
  <c r="BK385" i="2"/>
  <c r="BK381" i="2"/>
  <c r="BK361" i="2"/>
  <c r="BK357" i="2"/>
  <c r="J355" i="2"/>
  <c r="BK353" i="2"/>
  <c r="BK317" i="2"/>
  <c r="J307" i="2"/>
  <c r="J298" i="2"/>
  <c r="BK289" i="2"/>
  <c r="J284" i="2"/>
  <c r="BK268" i="2"/>
  <c r="BK261" i="2"/>
  <c r="J224" i="2"/>
  <c r="J220" i="2"/>
  <c r="BK206" i="2"/>
  <c r="J202" i="2"/>
  <c r="J126" i="2"/>
  <c r="R152" i="2" l="1"/>
  <c r="R197" i="2"/>
  <c r="T260" i="2"/>
  <c r="BK348" i="2"/>
  <c r="J348" i="2" s="1"/>
  <c r="J106" i="2" s="1"/>
  <c r="P348" i="2"/>
  <c r="T360" i="2"/>
  <c r="BK369" i="2"/>
  <c r="J369" i="2" s="1"/>
  <c r="J110" i="2" s="1"/>
  <c r="BK491" i="2"/>
  <c r="J491" i="2" s="1"/>
  <c r="J111" i="2" s="1"/>
  <c r="T504" i="2"/>
  <c r="BK535" i="2"/>
  <c r="J535" i="2" s="1"/>
  <c r="J115" i="2" s="1"/>
  <c r="BK628" i="2"/>
  <c r="J628" i="2" s="1"/>
  <c r="J116" i="2" s="1"/>
  <c r="R726" i="2"/>
  <c r="R793" i="2"/>
  <c r="T908" i="2"/>
  <c r="P937" i="2"/>
  <c r="R961" i="2"/>
  <c r="BK152" i="2"/>
  <c r="BK197" i="2"/>
  <c r="J197" i="2" s="1"/>
  <c r="J100" i="2" s="1"/>
  <c r="P260" i="2"/>
  <c r="P259" i="2" s="1"/>
  <c r="P369" i="2"/>
  <c r="P359" i="2" s="1"/>
  <c r="P491" i="2"/>
  <c r="R504" i="2"/>
  <c r="T535" i="2"/>
  <c r="T628" i="2"/>
  <c r="T726" i="2"/>
  <c r="P793" i="2"/>
  <c r="BK908" i="2"/>
  <c r="J908" i="2" s="1"/>
  <c r="J120" i="2" s="1"/>
  <c r="P908" i="2"/>
  <c r="R908" i="2"/>
  <c r="BK937" i="2"/>
  <c r="J937" i="2"/>
  <c r="J121" i="2" s="1"/>
  <c r="R937" i="2"/>
  <c r="P961" i="2"/>
  <c r="P152" i="2"/>
  <c r="T197" i="2"/>
  <c r="BK260" i="2"/>
  <c r="J260" i="2" s="1"/>
  <c r="J104" i="2" s="1"/>
  <c r="R348" i="2"/>
  <c r="BK360" i="2"/>
  <c r="J360" i="2" s="1"/>
  <c r="J108" i="2" s="1"/>
  <c r="R360" i="2"/>
  <c r="R369" i="2"/>
  <c r="R491" i="2"/>
  <c r="P504" i="2"/>
  <c r="R535" i="2"/>
  <c r="R628" i="2"/>
  <c r="BK726" i="2"/>
  <c r="J726" i="2" s="1"/>
  <c r="J118" i="2" s="1"/>
  <c r="BK793" i="2"/>
  <c r="J793" i="2" s="1"/>
  <c r="J119" i="2" s="1"/>
  <c r="T937" i="2"/>
  <c r="BK961" i="2"/>
  <c r="J961" i="2" s="1"/>
  <c r="J122" i="2" s="1"/>
  <c r="T152" i="2"/>
  <c r="T151" i="2" s="1"/>
  <c r="P197" i="2"/>
  <c r="R260" i="2"/>
  <c r="R259" i="2" s="1"/>
  <c r="T348" i="2"/>
  <c r="P360" i="2"/>
  <c r="T369" i="2"/>
  <c r="T491" i="2"/>
  <c r="BK504" i="2"/>
  <c r="J504" i="2"/>
  <c r="J114" i="2" s="1"/>
  <c r="P535" i="2"/>
  <c r="P628" i="2"/>
  <c r="P726" i="2"/>
  <c r="T793" i="2"/>
  <c r="T961" i="2"/>
  <c r="F146" i="2"/>
  <c r="BF213" i="2"/>
  <c r="BF220" i="2"/>
  <c r="BF284" i="2"/>
  <c r="BF319" i="2"/>
  <c r="BF357" i="2"/>
  <c r="BF367" i="2"/>
  <c r="BF404" i="2"/>
  <c r="BF409" i="2"/>
  <c r="BF434" i="2"/>
  <c r="BF462" i="2"/>
  <c r="BF498" i="2"/>
  <c r="BF580" i="2"/>
  <c r="BF634" i="2"/>
  <c r="BF662" i="2"/>
  <c r="BF669" i="2"/>
  <c r="BF713" i="2"/>
  <c r="BF721" i="2"/>
  <c r="BF727" i="2"/>
  <c r="BF728" i="2"/>
  <c r="BF829" i="2"/>
  <c r="BF832" i="2"/>
  <c r="BF869" i="2"/>
  <c r="BF873" i="2"/>
  <c r="BF911" i="2"/>
  <c r="BF936" i="2"/>
  <c r="BK1021" i="2"/>
  <c r="J1021" i="2" s="1"/>
  <c r="J123" i="2" s="1"/>
  <c r="J31" i="2"/>
  <c r="E139" i="2"/>
  <c r="J143" i="2"/>
  <c r="BF153" i="2"/>
  <c r="BF161" i="2"/>
  <c r="BF224" i="2"/>
  <c r="BF239" i="2"/>
  <c r="BF267" i="2"/>
  <c r="BF317" i="2"/>
  <c r="BF349" i="2"/>
  <c r="BF351" i="2"/>
  <c r="BF361" i="2"/>
  <c r="BF370" i="2"/>
  <c r="BF381" i="2"/>
  <c r="BF441" i="2"/>
  <c r="BF463" i="2"/>
  <c r="BF499" i="2"/>
  <c r="BF500" i="2"/>
  <c r="BF502" i="2"/>
  <c r="BF604" i="2"/>
  <c r="BF671" i="2"/>
  <c r="BF684" i="2"/>
  <c r="BF702" i="2"/>
  <c r="BF709" i="2"/>
  <c r="BF716" i="2"/>
  <c r="BF761" i="2"/>
  <c r="BF789" i="2"/>
  <c r="BF794" i="2"/>
  <c r="BF907" i="2"/>
  <c r="BF927" i="2"/>
  <c r="BF938" i="2"/>
  <c r="BK238" i="2"/>
  <c r="J238" i="2" s="1"/>
  <c r="J102" i="2" s="1"/>
  <c r="BK366" i="2"/>
  <c r="J366" i="2" s="1"/>
  <c r="J109" i="2" s="1"/>
  <c r="BF186" i="2"/>
  <c r="BF198" i="2"/>
  <c r="BF206" i="2"/>
  <c r="BF298" i="2"/>
  <c r="BF307" i="2"/>
  <c r="BF316" i="2"/>
  <c r="BF355" i="2"/>
  <c r="BF362" i="2"/>
  <c r="BF385" i="2"/>
  <c r="BF401" i="2"/>
  <c r="BF416" i="2"/>
  <c r="BF425" i="2"/>
  <c r="BF493" i="2"/>
  <c r="BF497" i="2"/>
  <c r="BF536" i="2"/>
  <c r="BF623" i="2"/>
  <c r="BF625" i="2"/>
  <c r="BF642" i="2"/>
  <c r="BF646" i="2"/>
  <c r="BF654" i="2"/>
  <c r="BF656" i="2"/>
  <c r="BF677" i="2"/>
  <c r="BF679" i="2"/>
  <c r="BF697" i="2"/>
  <c r="BF723" i="2"/>
  <c r="BF729" i="2"/>
  <c r="BF758" i="2"/>
  <c r="BF791" i="2"/>
  <c r="BF792" i="2"/>
  <c r="BF831" i="2"/>
  <c r="BF833" i="2"/>
  <c r="BF834" i="2"/>
  <c r="BF910" i="2"/>
  <c r="BF960" i="2"/>
  <c r="BF962" i="2"/>
  <c r="BF963" i="2"/>
  <c r="BF964" i="2"/>
  <c r="BF1022" i="2"/>
  <c r="BK318" i="2"/>
  <c r="J318" i="2" s="1"/>
  <c r="J105" i="2" s="1"/>
  <c r="BK501" i="2"/>
  <c r="J501" i="2" s="1"/>
  <c r="J112" i="2" s="1"/>
  <c r="BK722" i="2"/>
  <c r="J722" i="2" s="1"/>
  <c r="J117" i="2" s="1"/>
  <c r="BF202" i="2"/>
  <c r="BF261" i="2"/>
  <c r="BF268" i="2"/>
  <c r="BF289" i="2"/>
  <c r="BF353" i="2"/>
  <c r="BF365" i="2"/>
  <c r="BF398" i="2"/>
  <c r="BF475" i="2"/>
  <c r="BF492" i="2"/>
  <c r="BF494" i="2"/>
  <c r="BF505" i="2"/>
  <c r="BF534" i="2"/>
  <c r="BF577" i="2"/>
  <c r="BF621" i="2"/>
  <c r="BF627" i="2"/>
  <c r="BF629" i="2"/>
  <c r="BF630" i="2"/>
  <c r="BF688" i="2"/>
  <c r="BF692" i="2"/>
  <c r="BF705" i="2"/>
  <c r="BF720" i="2"/>
  <c r="BF730" i="2"/>
  <c r="BF830" i="2"/>
  <c r="BF871" i="2"/>
  <c r="BF909" i="2"/>
  <c r="BF929" i="2"/>
  <c r="BF950" i="2"/>
  <c r="BF1020" i="2"/>
  <c r="F35" i="2"/>
  <c r="AZ95" i="1" s="1"/>
  <c r="AZ94" i="1" s="1"/>
  <c r="AV94" i="1" s="1"/>
  <c r="AK29" i="1" s="1"/>
  <c r="F38" i="2"/>
  <c r="BC95" i="1" s="1"/>
  <c r="BC94" i="1" s="1"/>
  <c r="W32" i="1" s="1"/>
  <c r="J35" i="2"/>
  <c r="AV95" i="1" s="1"/>
  <c r="F39" i="2"/>
  <c r="BD95" i="1" s="1"/>
  <c r="BD94" i="1" s="1"/>
  <c r="W33" i="1" s="1"/>
  <c r="F37" i="2"/>
  <c r="BB95" i="1" s="1"/>
  <c r="BB94" i="1" s="1"/>
  <c r="AX94" i="1" s="1"/>
  <c r="P503" i="2" l="1"/>
  <c r="R359" i="2"/>
  <c r="P151" i="2"/>
  <c r="P150" i="2" s="1"/>
  <c r="R503" i="2"/>
  <c r="T359" i="2"/>
  <c r="T150" i="2" s="1"/>
  <c r="T259" i="2"/>
  <c r="R151" i="2"/>
  <c r="BK151" i="2"/>
  <c r="T503" i="2"/>
  <c r="BK259" i="2"/>
  <c r="J259" i="2"/>
  <c r="J103" i="2" s="1"/>
  <c r="J152" i="2"/>
  <c r="J99" i="2" s="1"/>
  <c r="BK237" i="2"/>
  <c r="J237" i="2" s="1"/>
  <c r="J101" i="2" s="1"/>
  <c r="BK359" i="2"/>
  <c r="J359" i="2" s="1"/>
  <c r="J107" i="2" s="1"/>
  <c r="BK503" i="2"/>
  <c r="J503" i="2" s="1"/>
  <c r="J113" i="2" s="1"/>
  <c r="F36" i="2"/>
  <c r="BA95" i="1" s="1"/>
  <c r="BA94" i="1" s="1"/>
  <c r="AW94" i="1" s="1"/>
  <c r="AK30" i="1" s="1"/>
  <c r="J36" i="2"/>
  <c r="AW95" i="1" s="1"/>
  <c r="AT95" i="1" s="1"/>
  <c r="W29" i="1"/>
  <c r="AY94" i="1"/>
  <c r="W31" i="1"/>
  <c r="R150" i="2" l="1"/>
  <c r="R149" i="2" s="1"/>
  <c r="P149" i="2"/>
  <c r="AU95" i="1" s="1"/>
  <c r="AU94" i="1" s="1"/>
  <c r="T149" i="2"/>
  <c r="BK150" i="2"/>
  <c r="J150" i="2" s="1"/>
  <c r="J97" i="2" s="1"/>
  <c r="J151" i="2"/>
  <c r="J98" i="2" s="1"/>
  <c r="AT94" i="1"/>
  <c r="W30" i="1"/>
  <c r="BK149" i="2" l="1"/>
  <c r="J149" i="2" s="1"/>
  <c r="J96" i="2" s="1"/>
  <c r="J130" i="2" s="1"/>
  <c r="J30" i="2" l="1"/>
  <c r="J32" i="2" s="1"/>
  <c r="AG95" i="1" s="1"/>
  <c r="AN95" i="1" s="1"/>
  <c r="J41" i="2" l="1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<sst xmlns="http://schemas.openxmlformats.org/spreadsheetml/2006/main" count="8982" uniqueCount="1034">
  <si>
    <t>Export Komplet</t>
  </si>
  <si>
    <t/>
  </si>
  <si>
    <t>2.0</t>
  </si>
  <si>
    <t>False</t>
  </si>
  <si>
    <t>{1c27ccb4-41f4-4bae-962f-b062dfec73d3}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</si>
  <si>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</si>
  <si>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</si>
  <si>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</si>
  <si>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</si>
  <si>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</si>
  <si>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</si>
  <si>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</si>
  <si>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</si>
  <si>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20-03-21a</t>
  </si>
  <si>
    <t>Stavba:</t>
  </si>
  <si>
    <t>STAVEBNÍ ÚPRAVY 2.NP, DAIKONIE ČCE - středisko Sobotín, k.ú. Petrov nad Desnou, parc.č. 827</t>
  </si>
  <si>
    <t>KSO:</t>
  </si>
  <si>
    <t>CC-CZ:</t>
  </si>
  <si>
    <t>Místo:</t>
  </si>
  <si>
    <t>Petrov nad Desnou</t>
  </si>
  <si>
    <t>Datum:</t>
  </si>
  <si>
    <t>Zadavatel:</t>
  </si>
  <si>
    <t>IČ:</t>
  </si>
  <si>
    <t>Daikonie Českobratrské církve evangelické</t>
  </si>
  <si>
    <t>DIČ:</t>
  </si>
  <si>
    <t>Zhotovitel:</t>
  </si>
  <si>
    <t xml:space="preserve"> </t>
  </si>
  <si>
    <t>Projektant:</t>
  </si>
  <si>
    <t>ATELIER AVANT, projektová a inženýrská kancelář</t>
  </si>
  <si>
    <t>True</t>
  </si>
  <si>
    <t>Zpracovatel:</t>
  </si>
  <si>
    <t>Zdeněk Ambrož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</si>
  <si>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</si>
  <si>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</si>
  <si>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</si>
  <si>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</si>
  <si>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</si>
  <si>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</si>
  <si>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</si>
  <si>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</si>
  <si>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</si>
  <si>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</si>
  <si>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</si>
  <si>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</si>
  <si>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</si>
  <si>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</si>
  <si>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</si>
  <si>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</si>
  <si>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</si>
  <si>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</si>
  <si>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</si>
  <si>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</si>
  <si>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</si>
  <si>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</si>
  <si>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</si>
  <si>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</si>
  <si>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</si>
  <si>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</si>
  <si>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</si>
  <si>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</si>
  <si>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</si>
  <si>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</si>
  <si>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</si>
  <si>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</si>
  <si>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</si>
  <si>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</si>
  <si>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</si>
  <si>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</si>
  <si>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</si>
  <si>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</si>
  <si>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</si>
  <si>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</si>
  <si>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</si>
  <si>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</si>
  <si>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</si>
  <si>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</si>
  <si>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</si>
  <si>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</si>
  <si>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</si>
  <si>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ARCHITEKTONICKO STAVEBNÍ ŘEŠENÍ</t>
  </si>
  <si>
    <t>STA</t>
  </si>
  <si>
    <t>1</t>
  </si>
  <si>
    <t>{7ef88b6b-177b-4b53-ac46-9f3ceaaa9537}</t>
  </si>
  <si>
    <t>KRYCÍ LIST SOUPISU PRACÍ</t>
  </si>
  <si>
    <t>Objekt:</t>
  </si>
  <si>
    <t>01 - ARCHITEKTONICKO STAVEBNÍ ŘEŠENÍ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</si>
  <si>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</si>
  <si>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</si>
  <si>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</si>
  <si>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</si>
  <si>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</si>
  <si>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</si>
  <si>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</si>
  <si>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</si>
  <si>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3 - Svislé a kompletní konstrukce</t>
  </si>
  <si>
    <t xml:space="preserve">      31 - Zdi pozemních staveb</t>
  </si>
  <si>
    <t xml:space="preserve">      34 - Stěny a příčky</t>
  </si>
  <si>
    <t xml:space="preserve">    4 - Vodorovné konstrukce</t>
  </si>
  <si>
    <t xml:space="preserve">      41 - Stropy a stropní konstrukce pozemních staveb</t>
  </si>
  <si>
    <t xml:space="preserve">    6 - Úpravy povrchů, podlahy a osazování výplní</t>
  </si>
  <si>
    <t xml:space="preserve">      61 - Úprava povrchů vnitřních</t>
  </si>
  <si>
    <t xml:space="preserve">      63 - Podlahy a podlahové konstrukce</t>
  </si>
  <si>
    <t xml:space="preserve">      64 - Osazování výplní otvorů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</si>
  <si>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</si>
  <si>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</si>
  <si>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</si>
  <si>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 xml:space="preserve">      96 - Bourání konstrukcí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</si>
  <si>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</si>
  <si>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</si>
  <si>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</si>
  <si>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</si>
  <si>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</si>
  <si>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</si>
  <si>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</si>
  <si>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</si>
  <si>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</si>
  <si>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</si>
  <si>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</si>
  <si>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</si>
  <si>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OST - Ostatní</t>
  </si>
  <si>
    <t>2) Ostatní náklady</t>
  </si>
  <si>
    <t>Zařízení staveniště</t>
  </si>
  <si>
    <t>VRN</t>
  </si>
  <si>
    <t>2</t>
  </si>
  <si>
    <t>Provozní vlivy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</si>
  <si>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</si>
  <si>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</si>
  <si>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</si>
  <si>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</si>
  <si>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</si>
  <si>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</si>
  <si>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</si>
  <si>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</si>
  <si>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</si>
  <si>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</si>
  <si>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</si>
  <si>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</si>
  <si>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</si>
  <si>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</si>
  <si>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</si>
  <si>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</si>
  <si>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</si>
  <si>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</si>
  <si>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</si>
  <si>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31</t>
  </si>
  <si>
    <t>Zdi pozemních staveb</t>
  </si>
  <si>
    <t>K</t>
  </si>
  <si>
    <t>311231126</t>
  </si>
  <si>
    <t>Zdivo z cihel pálených nosné z cihel plných dl. 290 mm P 20 až 25, na maltu MC-5 nebo MC-10</t>
  </si>
  <si>
    <t>m3</t>
  </si>
  <si>
    <t>CS ÚRS 2021 01</t>
  </si>
  <si>
    <t>4</t>
  </si>
  <si>
    <t>1149185602</t>
  </si>
  <si>
    <t>VV</t>
  </si>
  <si>
    <t>"2.NP - severní křídlo"</t>
  </si>
  <si>
    <t>"m.č. 2.19, 2.20"</t>
  </si>
  <si>
    <t>0,60*0,65*2,10</t>
  </si>
  <si>
    <t>1,10*0,40*2,10</t>
  </si>
  <si>
    <t>0,30*0,50*2,10</t>
  </si>
  <si>
    <t>2,058*0,1</t>
  </si>
  <si>
    <t>Součet</t>
  </si>
  <si>
    <t>317944323</t>
  </si>
  <si>
    <t>Válcované nosníky dodatečně osazované do připravených otvorů  bez zazdění hlav č. 14 až 22</t>
  </si>
  <si>
    <t>t</t>
  </si>
  <si>
    <t>563330270</t>
  </si>
  <si>
    <t>"Ič.200 - 26,2 kg/m"</t>
  </si>
  <si>
    <t xml:space="preserve">"2.10"  </t>
  </si>
  <si>
    <t>2,20*26,20/1000</t>
  </si>
  <si>
    <t>"2.17"</t>
  </si>
  <si>
    <t>1,90*26,20/1000</t>
  </si>
  <si>
    <t>"2.15"</t>
  </si>
  <si>
    <t>"2.21"</t>
  </si>
  <si>
    <t>2*3,70*26,20/1000</t>
  </si>
  <si>
    <t>Mezisoučet</t>
  </si>
  <si>
    <t>"překlady nad dveřmi"</t>
  </si>
  <si>
    <t>"Ič.160 - 17,90 kg/m"</t>
  </si>
  <si>
    <t>"2.01"  1,60*2*17,90/1000</t>
  </si>
  <si>
    <t>"2.02"  1,40*2*17,90/1000</t>
  </si>
  <si>
    <t>"2.03"  1,40*17,90/1000</t>
  </si>
  <si>
    <t>"2.06"  1,60*3*17,90/1000</t>
  </si>
  <si>
    <t>"2.09"  1,60*3*17,90/1000</t>
  </si>
  <si>
    <t>"2.13"  1,60*3*17,90/1000</t>
  </si>
  <si>
    <t>"2.16"  1,60*3*17,90/1000</t>
  </si>
  <si>
    <t>"2.20"  (1,60*3+1,20)*17,90/1000</t>
  </si>
  <si>
    <t>"2.23"  1,40*17,90/1000</t>
  </si>
  <si>
    <t>317234410</t>
  </si>
  <si>
    <t>Vyzdívka mezi nosníky cihlami pálenými  na maltu cementovou</t>
  </si>
  <si>
    <t>-629338035</t>
  </si>
  <si>
    <t>"2.01"  1,60*0,20*0,35</t>
  </si>
  <si>
    <t>"2.02"  1,40*0,20*0,35</t>
  </si>
  <si>
    <t>"2.06"  1,60*0,20*0,50</t>
  </si>
  <si>
    <t>"2.09"  1,60*0,20*0,50</t>
  </si>
  <si>
    <t>"2.13"  1,60*0,20*0,50</t>
  </si>
  <si>
    <t>"2.16"  1,60*0,20*0,50</t>
  </si>
  <si>
    <t>"2.20"  1,60*0,20*0,50</t>
  </si>
  <si>
    <t>1,01*0,1</t>
  </si>
  <si>
    <t>34</t>
  </si>
  <si>
    <t>Stěny a příčky</t>
  </si>
  <si>
    <t>340239211</t>
  </si>
  <si>
    <t>Zazdívka otvorů v příčkách nebo stěnách cihlami plnými pálenými plochy přes 1 m2 do 4 m2, tloušťky do 100 mm</t>
  </si>
  <si>
    <t>m2</t>
  </si>
  <si>
    <t>-1921852351</t>
  </si>
  <si>
    <t>"2.02"</t>
  </si>
  <si>
    <t>0,80*2,10</t>
  </si>
  <si>
    <t>5</t>
  </si>
  <si>
    <t>340239212</t>
  </si>
  <si>
    <t>Zazdívka otvorů v příčkách nebo stěnách cihlami plnými pálenými plochy přes 1 m2 do 4 m2, tloušťky přes 100 mm</t>
  </si>
  <si>
    <t>1083493292</t>
  </si>
  <si>
    <t>"2.03"</t>
  </si>
  <si>
    <t>0,55*2,10</t>
  </si>
  <si>
    <t>6</t>
  </si>
  <si>
    <t>342291111</t>
  </si>
  <si>
    <t>Ukotvení příček  polyuretanovou pěnou, tl. příčky do 100 mm</t>
  </si>
  <si>
    <t>m</t>
  </si>
  <si>
    <t>690398365</t>
  </si>
  <si>
    <t>2,10*2+0,80</t>
  </si>
  <si>
    <t>2,10+0,55</t>
  </si>
  <si>
    <t>7</t>
  </si>
  <si>
    <t>342291121</t>
  </si>
  <si>
    <t>Ukotvení příček  plochými kotvami, do konstrukce cihelné</t>
  </si>
  <si>
    <t>-301297071</t>
  </si>
  <si>
    <t>2,10*2</t>
  </si>
  <si>
    <t>2,10</t>
  </si>
  <si>
    <t>8</t>
  </si>
  <si>
    <t>349231811</t>
  </si>
  <si>
    <t>Přizdívka z cihel ostění s ozubem  ve vybouraných otvorech, s vysekáním kapes pro zavázaní přes 80 do 150 mm</t>
  </si>
  <si>
    <t>1449065913</t>
  </si>
  <si>
    <t>"2.13"</t>
  </si>
  <si>
    <t>0,50*2,10</t>
  </si>
  <si>
    <t>9</t>
  </si>
  <si>
    <t>346244381</t>
  </si>
  <si>
    <t>Plentování ocelových válcovaných nosníků jednostranné cihlami  na maltu, výška stojiny do 200 mm</t>
  </si>
  <si>
    <t>-1803522122</t>
  </si>
  <si>
    <t>"2.01"  1,60*0,20*2</t>
  </si>
  <si>
    <t>"2.02"  1,40*0,20*2</t>
  </si>
  <si>
    <t>"2.03"  1,40*0,20*2</t>
  </si>
  <si>
    <t>"2.06"  1,60*0,20*2</t>
  </si>
  <si>
    <t>"2.09"  1,60*0,20*2</t>
  </si>
  <si>
    <t>"2.13"  1,60*0,20*2</t>
  </si>
  <si>
    <t>"2.16"  1,60*0,20*2</t>
  </si>
  <si>
    <t>"2.20"  1,60*0,20*2</t>
  </si>
  <si>
    <t>"2.23"  1,40*0,20*2</t>
  </si>
  <si>
    <t>5,52*0,1</t>
  </si>
  <si>
    <t>Vodorovné konstrukce</t>
  </si>
  <si>
    <t>41</t>
  </si>
  <si>
    <t>Stropy a stropní konstrukce pozemních staveb</t>
  </si>
  <si>
    <t>10</t>
  </si>
  <si>
    <t>413232221</t>
  </si>
  <si>
    <t>Zazdívka zhlaví stropních trámů nebo válcovaných nosníků pálenými cihlami  válcovaných nosníků, výšky přes 150 do 300 mm</t>
  </si>
  <si>
    <t>kus</t>
  </si>
  <si>
    <t>-1373619399</t>
  </si>
  <si>
    <t>"I200"</t>
  </si>
  <si>
    <t>"2.10"  2</t>
  </si>
  <si>
    <t>"2.17"  2</t>
  </si>
  <si>
    <t>"2.15"  2</t>
  </si>
  <si>
    <t>"2.21"  4</t>
  </si>
  <si>
    <t>"I160"</t>
  </si>
  <si>
    <t>"2.01"  4</t>
  </si>
  <si>
    <t>"2.02"  4</t>
  </si>
  <si>
    <t>"2.03"  2</t>
  </si>
  <si>
    <t>"2.06"  6</t>
  </si>
  <si>
    <t>"2.09"  6</t>
  </si>
  <si>
    <t>"2.13"  6</t>
  </si>
  <si>
    <t>"2.16"  6</t>
  </si>
  <si>
    <t>"2.20"  6+2</t>
  </si>
  <si>
    <t>"2.23"  2</t>
  </si>
  <si>
    <t>Úpravy povrchů, podlahy a osazování výplní</t>
  </si>
  <si>
    <t>61</t>
  </si>
  <si>
    <t>Úprava povrchů vnitřních</t>
  </si>
  <si>
    <t>11</t>
  </si>
  <si>
    <t>612321141</t>
  </si>
  <si>
    <t>Omítka vápenocementová vnitřních ploch  nanášená ručně dvouvrstvá, tloušťky jádrové omítky do 10 mm a tloušťky štuku do 3 mm štuková svislých konstrukcí stěn</t>
  </si>
  <si>
    <t>CS ÚRS 2020 02</t>
  </si>
  <si>
    <t>1754964976</t>
  </si>
  <si>
    <t>"2.NP - východní křídlo"</t>
  </si>
  <si>
    <t>"2.38"</t>
  </si>
  <si>
    <t>(2,80+1,80+0,30)*2*2,10-1,10*2,10</t>
  </si>
  <si>
    <t>18,27*0,1</t>
  </si>
  <si>
    <t>12</t>
  </si>
  <si>
    <t>612321191</t>
  </si>
  <si>
    <t>Omítka vápenocementová vnitřních ploch  nanášená ručně Příplatek k cenám za každých dalších i započatých 5 mm tloušťky omítky přes 10 mm stěn</t>
  </si>
  <si>
    <t>-673689615</t>
  </si>
  <si>
    <t>13</t>
  </si>
  <si>
    <t>612315302</t>
  </si>
  <si>
    <t>Vápenná omítka ostění nebo nadpraží štuková</t>
  </si>
  <si>
    <t>1701657881</t>
  </si>
  <si>
    <t>(0,90+2,10*2)*0,25</t>
  </si>
  <si>
    <t>"2.06"</t>
  </si>
  <si>
    <t>(1,20+2,10*2)*0,40</t>
  </si>
  <si>
    <t>"2.09"</t>
  </si>
  <si>
    <t>"2.16"</t>
  </si>
  <si>
    <t>"2.23"</t>
  </si>
  <si>
    <t>(1,00+1,60*2)*0,15</t>
  </si>
  <si>
    <t>10,545*0,15</t>
  </si>
  <si>
    <t>14</t>
  </si>
  <si>
    <t>612325223</t>
  </si>
  <si>
    <t>Vápenocementová omítka jednotlivých malých ploch štuková na stěnách, plochy jednotlivě přes 0,25 do 1 m2</t>
  </si>
  <si>
    <t>1709301311</t>
  </si>
  <si>
    <t>"2.22, 2.23"  2</t>
  </si>
  <si>
    <t>"nepředvídané"  4</t>
  </si>
  <si>
    <t>612325225</t>
  </si>
  <si>
    <t>Vápenocementová omítka jednotlivých malých ploch štuková na stěnách, plochy jednotlivě přes 1,0 do 4 m2</t>
  </si>
  <si>
    <t>-1963555880</t>
  </si>
  <si>
    <t>"2.06"  2</t>
  </si>
  <si>
    <t>"2.19"  1</t>
  </si>
  <si>
    <t>"2.20"  2</t>
  </si>
  <si>
    <t>"vybourané obklady v místě umyvadel"  4</t>
  </si>
  <si>
    <t>16</t>
  </si>
  <si>
    <t>612325101</t>
  </si>
  <si>
    <t>Vápenocementová omítka rýh hrubá ve stěnách, šířky rýhy do 150 mm</t>
  </si>
  <si>
    <t>-1544206812</t>
  </si>
  <si>
    <t>"po vybouraných příčkách"</t>
  </si>
  <si>
    <t>"2.10"  3,25*0,20</t>
  </si>
  <si>
    <t>"2.15"  3,25*0,20</t>
  </si>
  <si>
    <t>"2.17"  3,25*0,20</t>
  </si>
  <si>
    <t>"2.21"  3,25*0,20*2</t>
  </si>
  <si>
    <t>3,25*0,1</t>
  </si>
  <si>
    <t>17</t>
  </si>
  <si>
    <t>612325121</t>
  </si>
  <si>
    <t>Vápenocementová omítka rýh štuková ve stěnách, šířky rýhy do 150 mm</t>
  </si>
  <si>
    <t>-747176959</t>
  </si>
  <si>
    <t>18</t>
  </si>
  <si>
    <t>619991011</t>
  </si>
  <si>
    <t>Zakrytí vnitřních ploch před znečištěním  včetně pozdějšího odkrytí konstrukcí a prvků obalením fólií a přelepením páskou</t>
  </si>
  <si>
    <t>-94492045</t>
  </si>
  <si>
    <t>19</t>
  </si>
  <si>
    <t>619991021</t>
  </si>
  <si>
    <t>Zakrytí vnitřních ploch před znečištěním  včetně pozdějšího odkrytí rámů oken a dveří, keramických soklů oblepením malířskou páskou</t>
  </si>
  <si>
    <t>279683987</t>
  </si>
  <si>
    <t>63</t>
  </si>
  <si>
    <t>Podlahy a podlahové konstrukce</t>
  </si>
  <si>
    <t>20</t>
  </si>
  <si>
    <t>632451435</t>
  </si>
  <si>
    <t>Potěr pískocementový běžný  tl. přes 20 do 30 mm tř. C 20</t>
  </si>
  <si>
    <t>-1517827762</t>
  </si>
  <si>
    <t>"pod podlahy keramické"</t>
  </si>
  <si>
    <t>"2.02"  6,65</t>
  </si>
  <si>
    <t>"2.03"  6,66</t>
  </si>
  <si>
    <t>"2.05"  1,79</t>
  </si>
  <si>
    <t>"2.08"  1,70</t>
  </si>
  <si>
    <t>"2.10"  3,23</t>
  </si>
  <si>
    <t>"2.12"  1,70</t>
  </si>
  <si>
    <t>"2.15"  1,78</t>
  </si>
  <si>
    <t>"2.17"  3,69</t>
  </si>
  <si>
    <t>"2.19"  4,13</t>
  </si>
  <si>
    <t>"2.23"  15,74</t>
  </si>
  <si>
    <t>"2.25"  1,62</t>
  </si>
  <si>
    <t>"2.36"  4,59</t>
  </si>
  <si>
    <t>"2.37"  4,32</t>
  </si>
  <si>
    <t>"2.38"  4,90</t>
  </si>
  <si>
    <t>"2.39"  4,29</t>
  </si>
  <si>
    <t>"2.42"  3,95</t>
  </si>
  <si>
    <t>"2.44"  1,70</t>
  </si>
  <si>
    <t>"2.46"  3,23</t>
  </si>
  <si>
    <t>"2.48"  2,17</t>
  </si>
  <si>
    <t>"2.49"  1,70</t>
  </si>
  <si>
    <t>"2.51"  3,23</t>
  </si>
  <si>
    <t>"2.53"  1,70</t>
  </si>
  <si>
    <t>64</t>
  </si>
  <si>
    <t>Osazování výplní otvorů</t>
  </si>
  <si>
    <t>642944121</t>
  </si>
  <si>
    <t>Osazení ocelových dveřních zárubní lisovaných nebo z úhelníků dodatečně  s vybetonováním prahu, plochy do 2,5 m2</t>
  </si>
  <si>
    <t>-12549210</t>
  </si>
  <si>
    <t>22</t>
  </si>
  <si>
    <t>M</t>
  </si>
  <si>
    <t>55331482</t>
  </si>
  <si>
    <t>zárubeň jednokřídlá ocelová pro zdění tl stěny 75-100mm rozměru 800/1970, 2100mm</t>
  </si>
  <si>
    <t>-699321617</t>
  </si>
  <si>
    <t>23</t>
  </si>
  <si>
    <t>55331484</t>
  </si>
  <si>
    <t>zárubeň jednokřídlá ocelová pro zdění tl stěny 75-100mm rozměru 1100/1970, 2100mm</t>
  </si>
  <si>
    <t>169762053</t>
  </si>
  <si>
    <t>24</t>
  </si>
  <si>
    <t>55331487</t>
  </si>
  <si>
    <t>zárubeň jednokřídlá ocelová pro zdění tl stěny 110-150mm rozměru 800/1970, 2100mm</t>
  </si>
  <si>
    <t>1336974083</t>
  </si>
  <si>
    <t>25</t>
  </si>
  <si>
    <t>55331489</t>
  </si>
  <si>
    <t>zárubeň jednokřídlá ocelová pro zdění tl stěny 110-150mm rozměru 1100/1970, 2100mm</t>
  </si>
  <si>
    <t>1667344289</t>
  </si>
  <si>
    <t>Ostatní konstrukce a práce, bourání</t>
  </si>
  <si>
    <t>94</t>
  </si>
  <si>
    <t>Lešení a stavební výtahy</t>
  </si>
  <si>
    <t>26</t>
  </si>
  <si>
    <t>949121111</t>
  </si>
  <si>
    <t>Montáž lešení lehkého kozového dílcového o výšce lešeňové podlahy do 1,2 m</t>
  </si>
  <si>
    <t>sada</t>
  </si>
  <si>
    <t>-1351974665</t>
  </si>
  <si>
    <t>27</t>
  </si>
  <si>
    <t>949121211</t>
  </si>
  <si>
    <t>Montáž lešení lehkého kozového dílcového Příplatek za první a každý další den použití lešení k ceně -1111</t>
  </si>
  <si>
    <t>den</t>
  </si>
  <si>
    <t>130723345</t>
  </si>
  <si>
    <t>"cca 90 dní"</t>
  </si>
  <si>
    <t>4*90</t>
  </si>
  <si>
    <t>28</t>
  </si>
  <si>
    <t>949121811</t>
  </si>
  <si>
    <t>Demontáž lešení lehkého kozového dílcového o výšce lešeňové podlahy do 1,2 m</t>
  </si>
  <si>
    <t>395910946</t>
  </si>
  <si>
    <t>95</t>
  </si>
  <si>
    <t>Různé dokončovací konstrukce a práce pozemních staveb</t>
  </si>
  <si>
    <t>29</t>
  </si>
  <si>
    <t>952901111</t>
  </si>
  <si>
    <t>Vyčištění budov nebo objektů před předáním do užívání  budov bytové nebo občanské výstavby, světlé výšky podlaží do 4 m</t>
  </si>
  <si>
    <t>-904368260</t>
  </si>
  <si>
    <t>84,47+440,77</t>
  </si>
  <si>
    <t>96</t>
  </si>
  <si>
    <t>Bourání konstrukcí</t>
  </si>
  <si>
    <t>30</t>
  </si>
  <si>
    <t>962031133</t>
  </si>
  <si>
    <t>Bourání příček z cihel, tvárnic nebo příčkovek  z cihel pálených, plných nebo dutých na maltu vápennou nebo vápenocementovou, tl. do 150 mm</t>
  </si>
  <si>
    <t>1350333701</t>
  </si>
  <si>
    <t>"2.10"</t>
  </si>
  <si>
    <t>1,70*3,30</t>
  </si>
  <si>
    <t>1,40*3,30</t>
  </si>
  <si>
    <t>3,25*3,30</t>
  </si>
  <si>
    <t>968072455</t>
  </si>
  <si>
    <t>Vybourání kovových rámů oken s křídly, dveřních zárubní, vrat, stěn, ostění nebo obkladů  dveřních zárubní, plochy do 2 m2</t>
  </si>
  <si>
    <t>238294875</t>
  </si>
  <si>
    <t>0,80*1,97*7</t>
  </si>
  <si>
    <t>0,90*1,97*2</t>
  </si>
  <si>
    <t>32</t>
  </si>
  <si>
    <t>974031666</t>
  </si>
  <si>
    <t>Vysekání rýh ve zdivu cihelném na maltu vápennou nebo vápenocementovou  pro vtahování nosníků do zdí, před vybouráním otvoru do hl. 150 mm, při v. nosníku do 250 mm</t>
  </si>
  <si>
    <t>1096831402</t>
  </si>
  <si>
    <t>"2.01"  1,60*2</t>
  </si>
  <si>
    <t>"2.02"  1,40*2</t>
  </si>
  <si>
    <t>"2.03"  1,40</t>
  </si>
  <si>
    <t>"2.06"  1,60*3</t>
  </si>
  <si>
    <t>"2.09"  1,60*3</t>
  </si>
  <si>
    <t>"2.13"  1,60*3</t>
  </si>
  <si>
    <t>"2.16"  1,60*3</t>
  </si>
  <si>
    <t>"2.20"  1,60*3+1,20</t>
  </si>
  <si>
    <t>"2.23"  1,40</t>
  </si>
  <si>
    <t>33</t>
  </si>
  <si>
    <t>971033451</t>
  </si>
  <si>
    <t>Vybourání otvorů ve zdivu základovém nebo nadzákladovém z cihel, tvárnic, příčkovek  z cihel pálených na maltu vápennou nebo vápenocementovou plochy do 0,25 m2, tl. do 450 mm</t>
  </si>
  <si>
    <t>-580702239</t>
  </si>
  <si>
    <t>"2.01"  2</t>
  </si>
  <si>
    <t>971033461</t>
  </si>
  <si>
    <t>Vybourání otvorů ve zdivu základovém nebo nadzákladovém z cihel, tvárnic, příčkovek  z cihel pálených na maltu vápennou nebo vápenocementovou plochy do 0,25 m2, tl. do 600 mm</t>
  </si>
  <si>
    <t>-1086218210</t>
  </si>
  <si>
    <t>"2.16"  2</t>
  </si>
  <si>
    <t>35</t>
  </si>
  <si>
    <t>971033561</t>
  </si>
  <si>
    <t>Vybourání otvorů ve zdivu základovém nebo nadzákladovém z cihel, tvárnic, příčkovek  z cihel pálených na maltu vápennou nebo vápenocementovou plochy do 1 m2, tl. do 600 mm</t>
  </si>
  <si>
    <t>-472534907</t>
  </si>
  <si>
    <t>"2.01"  0,15*2,05*0,35*2</t>
  </si>
  <si>
    <t>"2.13"  0,45*2,05*0,50</t>
  </si>
  <si>
    <t>36</t>
  </si>
  <si>
    <t>971033651</t>
  </si>
  <si>
    <t>Vybourání otvorů ve zdivu základovém nebo nadzákladovém z cihel, tvárnic, příčkovek  z cihel pálených na maltu vápennou nebo vápenocementovou plochy do 4 m2, tl. do 600 mm</t>
  </si>
  <si>
    <t>114011238</t>
  </si>
  <si>
    <t>"2.02"  0,90*2,10*0,35</t>
  </si>
  <si>
    <t>"2.06"  1,20*2,10*0,50</t>
  </si>
  <si>
    <t>"2.09"  1,20*2,10*0,50</t>
  </si>
  <si>
    <t>"2.20"  0,65*2,10*0,50</t>
  </si>
  <si>
    <t>37</t>
  </si>
  <si>
    <t>971033631</t>
  </si>
  <si>
    <t>Vybourání otvorů ve zdivu základovém nebo nadzákladovém z cihel, tvárnic, příčkovek  z cihel pálených na maltu vápennou nebo vápenocementovou plochy do 4 m2, tl. do 150 mm</t>
  </si>
  <si>
    <t>150266032</t>
  </si>
  <si>
    <t>0,70*2,10</t>
  </si>
  <si>
    <t>"2.19"</t>
  </si>
  <si>
    <t>0,90*2,10</t>
  </si>
  <si>
    <t>"2.22"</t>
  </si>
  <si>
    <t>1,00*1,60</t>
  </si>
  <si>
    <t>38</t>
  </si>
  <si>
    <t>967031132</t>
  </si>
  <si>
    <t>Přisekání (špicování) plošné nebo rovných ostění zdiva z cihel pálených  rovných ostění, bez odstupu, po hrubém vybourání otvorů, na maltu vápennou nebo vápenocementovou</t>
  </si>
  <si>
    <t>-463553821</t>
  </si>
  <si>
    <t>"2.01"  (2,10*2)*0,35</t>
  </si>
  <si>
    <t>"2.02"  (2,10*2)*0,35</t>
  </si>
  <si>
    <t>"2.06"  (2,10*2)*0,50</t>
  </si>
  <si>
    <t>"2.09"  (2,10*2)*0,50</t>
  </si>
  <si>
    <t>"2.13"  2,10*0,50</t>
  </si>
  <si>
    <t>"2.16"  (2,10*2)*0,50</t>
  </si>
  <si>
    <t>39</t>
  </si>
  <si>
    <t>973031325</t>
  </si>
  <si>
    <t>Vysekání výklenků nebo kapes ve zdivu z cihel  na maltu vápennou nebo vápenocementovou kapes, plochy do 0,10 m2, hl. do 300 mm</t>
  </si>
  <si>
    <t>1043558593</t>
  </si>
  <si>
    <t>"2.21"  2</t>
  </si>
  <si>
    <t>40</t>
  </si>
  <si>
    <t>965081213</t>
  </si>
  <si>
    <t>Bourání podlah z dlaždic bez podkladního lože nebo mazaniny, s jakoukoliv výplní spár keramických nebo xylolitových tl. do 10 mm, plochy přes 1 m2</t>
  </si>
  <si>
    <t>-727151658</t>
  </si>
  <si>
    <t>965046111</t>
  </si>
  <si>
    <t>Broušení stávajících betonových podlah úběr do 3 mm</t>
  </si>
  <si>
    <t>-766520879</t>
  </si>
  <si>
    <t>42</t>
  </si>
  <si>
    <t>965081611</t>
  </si>
  <si>
    <t>Odsekání soklíků  včetně otlučení podkladní omítky až na zdivo rovných</t>
  </si>
  <si>
    <t>-1385403272</t>
  </si>
  <si>
    <t>"2.02"  (4,00+1,60+0,25)*2-0,80</t>
  </si>
  <si>
    <t>"2.03"  (3,70+1,80)*2-(1,10+0,80)</t>
  </si>
  <si>
    <t>"2.37"  (1,95+2,40)*2-0,80</t>
  </si>
  <si>
    <t>"2.38"  (2,80+1,95)*2-1,10</t>
  </si>
  <si>
    <t>"2.39"  (1,95+2,40)*2-0,70</t>
  </si>
  <si>
    <t>"2.42"  (1,80+2,20)*2-0,80</t>
  </si>
  <si>
    <t>43</t>
  </si>
  <si>
    <t>978059541</t>
  </si>
  <si>
    <t>Odsekání obkladů  stěn včetně otlučení podkladní omítky až na zdivo z obkládaček vnitřních, z jakýchkoliv materiálů, plochy přes 1 m2</t>
  </si>
  <si>
    <t>308358681</t>
  </si>
  <si>
    <t>(4,00+1,60+0,25)*2*2,10-0,90*2,10</t>
  </si>
  <si>
    <t xml:space="preserve">"2.03"  </t>
  </si>
  <si>
    <t>(3,70+1,80)*2*2,10-(1,10+0,80)*2,10</t>
  </si>
  <si>
    <t>"2.26"</t>
  </si>
  <si>
    <t>2,70*0,60</t>
  </si>
  <si>
    <t>"kolem umývadel"</t>
  </si>
  <si>
    <t>1,00*1,60*4</t>
  </si>
  <si>
    <t>997</t>
  </si>
  <si>
    <t>Přesun sutě</t>
  </si>
  <si>
    <t>44</t>
  </si>
  <si>
    <t>997013112</t>
  </si>
  <si>
    <t>Vnitrostaveništní doprava suti a vybouraných hmot  vodorovně do 50 m svisle s použitím mechanizace pro budovy a haly výšky přes 6 do 9 m</t>
  </si>
  <si>
    <t>-1622922433</t>
  </si>
  <si>
    <t>45</t>
  </si>
  <si>
    <t>997013501</t>
  </si>
  <si>
    <t>Odvoz suti a vybouraných hmot na skládku nebo meziskládku  se složením, na vzdálenost do 1 km</t>
  </si>
  <si>
    <t>1401230704</t>
  </si>
  <si>
    <t>46</t>
  </si>
  <si>
    <t>997013509</t>
  </si>
  <si>
    <t>Odvoz suti a vybouraných hmot na skládku nebo meziskládku  se složením, na vzdálenost Příplatek k ceně za každý další i započatý 1 km přes 1 km</t>
  </si>
  <si>
    <t>-1615853999</t>
  </si>
  <si>
    <t>"cca 20km"</t>
  </si>
  <si>
    <t>30,388*19</t>
  </si>
  <si>
    <t>47</t>
  </si>
  <si>
    <t>997013603</t>
  </si>
  <si>
    <t>Poplatek za uložení stavebního odpadu na skládce (skládkovné) cihelného zatříděného do Katalogu odpadů pod kódem 17 01 02</t>
  </si>
  <si>
    <t>994714153</t>
  </si>
  <si>
    <t>48</t>
  </si>
  <si>
    <t>997013607</t>
  </si>
  <si>
    <t>Poplatek za uložení stavebního odpadu na skládce (skládkovné) z tašek a keramických výrobků zatříděného do Katalogu odpadů pod kódem 17 01 03</t>
  </si>
  <si>
    <t>1136494035</t>
  </si>
  <si>
    <t>49</t>
  </si>
  <si>
    <t>997013811</t>
  </si>
  <si>
    <t>Poplatek za uložení stavebního odpadu na skládce (skládkovné) dřevěného zatříděného do Katalogu odpadů pod kódem 17 02 01</t>
  </si>
  <si>
    <t>1548726191</t>
  </si>
  <si>
    <t>50</t>
  </si>
  <si>
    <t>997013813</t>
  </si>
  <si>
    <t>Poplatek za uložení stavebního odpadu na skládce (skládkovné) z plastických hmot zatříděného do Katalogu odpadů pod kódem 17 02 03</t>
  </si>
  <si>
    <t>-1990206715</t>
  </si>
  <si>
    <t>998</t>
  </si>
  <si>
    <t>Přesun hmot</t>
  </si>
  <si>
    <t>51</t>
  </si>
  <si>
    <t>998011002</t>
  </si>
  <si>
    <t>Přesun hmot pro budovy občanské výstavby, bydlení, výrobu a služby  s nosnou svislou konstrukcí zděnou z cihel, tvárnic nebo kamene vodorovná dopravní vzdálenost do 100 m pro budovy výšky přes 6 do 12 m</t>
  </si>
  <si>
    <t>2024850557</t>
  </si>
  <si>
    <t>PSV</t>
  </si>
  <si>
    <t>Práce a dodávky PSV</t>
  </si>
  <si>
    <t>711</t>
  </si>
  <si>
    <t>Izolace proti vodě, vlhkosti a plynům</t>
  </si>
  <si>
    <t>52</t>
  </si>
  <si>
    <t>711413111</t>
  </si>
  <si>
    <t>Izolace proti povrchové a podpovrchové vodě natěradly a tmely za studena na ploše vodorovné V těsnicí hmotou dvousložkovou bitumenovou</t>
  </si>
  <si>
    <t>-67575337</t>
  </si>
  <si>
    <t>53</t>
  </si>
  <si>
    <t>998711202</t>
  </si>
  <si>
    <t>Přesun hmot pro izolace proti vodě, vlhkosti a plynům  stanovený procentní sazbou (%) z ceny vodorovná dopravní vzdálenost do 50 m v objektech výšky přes 6 do 12 m</t>
  </si>
  <si>
    <t>%</t>
  </si>
  <si>
    <t>-1475075097</t>
  </si>
  <si>
    <t>763</t>
  </si>
  <si>
    <t>Konstrukce suché výstavby</t>
  </si>
  <si>
    <t>54</t>
  </si>
  <si>
    <t>763111314</t>
  </si>
  <si>
    <t>Příčka ze sádrokartonových desek  s nosnou konstrukcí z jednoduchých ocelových profilů UW, CW jednoduše opláštěná deskou standardní A tl. 12,5 mm, příčka tl. 100 mm, profil 75, s izolací, EI 30, Rw do 45 dB</t>
  </si>
  <si>
    <t>-1159649796</t>
  </si>
  <si>
    <t>"2.34, 2.35, 2.36"</t>
  </si>
  <si>
    <t>(4,475+1,70)*3,30</t>
  </si>
  <si>
    <t>-(1,10+0,80)*1,97</t>
  </si>
  <si>
    <t>"2.04"</t>
  </si>
  <si>
    <t>3,85*3,30</t>
  </si>
  <si>
    <t>-1,10*1,97</t>
  </si>
  <si>
    <t>"2,06"</t>
  </si>
  <si>
    <t>1,70*3,30*2</t>
  </si>
  <si>
    <t>-0,80*1,97*2</t>
  </si>
  <si>
    <t>"2.07"</t>
  </si>
  <si>
    <t>5,175*3,30</t>
  </si>
  <si>
    <t>"2.11"</t>
  </si>
  <si>
    <t>4,90*3,30</t>
  </si>
  <si>
    <t>-0,80*1,97</t>
  </si>
  <si>
    <t>"2.14"</t>
  </si>
  <si>
    <t>4,00*3,30</t>
  </si>
  <si>
    <t>"2.18"</t>
  </si>
  <si>
    <t>3,633*3,30</t>
  </si>
  <si>
    <t>2,636*3,30</t>
  </si>
  <si>
    <t>"2.20"</t>
  </si>
  <si>
    <t>115,455*0,05</t>
  </si>
  <si>
    <t>55</t>
  </si>
  <si>
    <t>76311000R</t>
  </si>
  <si>
    <t>Příplatek za impregnované desky H2 tl. 2x12,5mm v mokrých provozech</t>
  </si>
  <si>
    <t>241322082</t>
  </si>
  <si>
    <t>"cca 60%"</t>
  </si>
  <si>
    <t>115,455*0,60</t>
  </si>
  <si>
    <t>56</t>
  </si>
  <si>
    <t>763131411</t>
  </si>
  <si>
    <t>Podhled ze sádrokartonových desek  dvouvrstvá zavěšená spodní konstrukce z ocelových profilů CD, UD jednoduše opláštěná deskou standardní A, tl. 12,5 mm, bez izolace</t>
  </si>
  <si>
    <t>604796731</t>
  </si>
  <si>
    <t>"2.01"  31,74</t>
  </si>
  <si>
    <t>"2.04"  14,36</t>
  </si>
  <si>
    <t>"2.06"  4,64</t>
  </si>
  <si>
    <t>"2.07"  17,84</t>
  </si>
  <si>
    <t>"2.09"  4,27</t>
  </si>
  <si>
    <t>"2.11"  17,40</t>
  </si>
  <si>
    <t>"2.13"  4,10</t>
  </si>
  <si>
    <t>"2.14"  14,23</t>
  </si>
  <si>
    <t>"2.16"  5,08</t>
  </si>
  <si>
    <t>"2.18"  17,23</t>
  </si>
  <si>
    <t>"2.20"  3,49</t>
  </si>
  <si>
    <t>"2.21"  10,29</t>
  </si>
  <si>
    <t>"2.22"  42,62</t>
  </si>
  <si>
    <t>"2.26"  7,18</t>
  </si>
  <si>
    <t>"2.34"  13,30</t>
  </si>
  <si>
    <t>"2.35"  4,21</t>
  </si>
  <si>
    <t>57</t>
  </si>
  <si>
    <t>763131451</t>
  </si>
  <si>
    <t>Podhled ze sádrokartonových desek  dvouvrstvá zavěšená spodní konstrukce z ocelových profilů CD, UD jednoduše opláštěná deskou impregnovanou H2, tl. 12,5 mm, bez izolace</t>
  </si>
  <si>
    <t>899637294</t>
  </si>
  <si>
    <t>58</t>
  </si>
  <si>
    <t>763181311</t>
  </si>
  <si>
    <t>Výplně otvorů konstrukcí ze sádrokartonových desek  montáž zárubně kovové s konstrukcí jednokřídlové</t>
  </si>
  <si>
    <t>1036226808</t>
  </si>
  <si>
    <t>59</t>
  </si>
  <si>
    <t>55331590</t>
  </si>
  <si>
    <t>zárubeň jednokřídlá ocelová pro sádrokartonové příčky tl stěny 75-100mm rozměru 800/1970, 2100mm</t>
  </si>
  <si>
    <t>-1242229502</t>
  </si>
  <si>
    <t>60</t>
  </si>
  <si>
    <t>55331592</t>
  </si>
  <si>
    <t>zárubeň jednokřídlá ocelová pro sádrokartonové příčky tl stěny 75-100mm rozměru 1100/1970, 2100mm</t>
  </si>
  <si>
    <t>-1697647801</t>
  </si>
  <si>
    <t>998763402</t>
  </si>
  <si>
    <t>Přesun hmot pro konstrukce montované z desek  stanovený procentní sazbou (%) z ceny vodorovná dopravní vzdálenost do 50 m v objektech výšky přes 6 do 12 m</t>
  </si>
  <si>
    <t>558411370</t>
  </si>
  <si>
    <t>766</t>
  </si>
  <si>
    <t>Konstrukce truhlářské</t>
  </si>
  <si>
    <t>62</t>
  </si>
  <si>
    <t>766691914</t>
  </si>
  <si>
    <t>Ostatní práce  vyvěšení nebo zavěšení křídel s případným uložením a opětovným zavěšením po provedení stavebních změn dřevěných dveřních, plochy do 2 m2</t>
  </si>
  <si>
    <t>-1625941575</t>
  </si>
  <si>
    <t>766660001</t>
  </si>
  <si>
    <t>Montáž dveřních křídel dřevěných nebo plastových otevíravých do ocelové zárubně povrchově upravených jednokřídlových, šířky do 800 mm</t>
  </si>
  <si>
    <t>673055253</t>
  </si>
  <si>
    <t>"T/01"  6</t>
  </si>
  <si>
    <t>"T/02"  6</t>
  </si>
  <si>
    <t>61162086R</t>
  </si>
  <si>
    <t>dveře jednokřídlé dřevotřískové povrch laminátový plné 800x1970/2100mm</t>
  </si>
  <si>
    <t>-1940588177</t>
  </si>
  <si>
    <t>"zámek vložkový"</t>
  </si>
  <si>
    <t>"kování ze žlutého kovu"</t>
  </si>
  <si>
    <t>"bílé"</t>
  </si>
  <si>
    <t>"bez prahu"</t>
  </si>
  <si>
    <t>65</t>
  </si>
  <si>
    <t>766660002</t>
  </si>
  <si>
    <t>Montáž dveřních křídel dřevěných nebo plastových otevíravých do ocelové zárubně povrchově upravených jednokřídlových, šířky přes 800 mm</t>
  </si>
  <si>
    <t>-51613706</t>
  </si>
  <si>
    <t>"T/03"  7</t>
  </si>
  <si>
    <t>"T/04"  8</t>
  </si>
  <si>
    <t>66</t>
  </si>
  <si>
    <t>61162089R</t>
  </si>
  <si>
    <t>dveře dřevěné vnitřní otevíravé, jednokřídlé plné, kazetové 1100x1970/2100mm</t>
  </si>
  <si>
    <t>465198515</t>
  </si>
  <si>
    <t>67</t>
  </si>
  <si>
    <t>766660183</t>
  </si>
  <si>
    <t>Montáž dveřních křídel dřevěných nebo plastových otevíravých do obložkové zárubně protipožárních dvoukřídlových jakékoliv šířky</t>
  </si>
  <si>
    <t>-1057626695</t>
  </si>
  <si>
    <t>"T/05"  1</t>
  </si>
  <si>
    <t>68</t>
  </si>
  <si>
    <t>61162130R</t>
  </si>
  <si>
    <t>dveře dřevěné, dvoukřídlé protipožární EI (EW) 30 D3 z 1/3 prosklené, 1700x2150mm</t>
  </si>
  <si>
    <t>973977635</t>
  </si>
  <si>
    <t>"osazené do dřevěné zárubně"</t>
  </si>
  <si>
    <t>69</t>
  </si>
  <si>
    <t>76666001R</t>
  </si>
  <si>
    <t>Dveře dřevěné jednokřídlové protipožární EI 15 DP3 SM-C, plné s nadsvětlíkem, 900x(2100+1300), D+M komplet</t>
  </si>
  <si>
    <t>-1704049286</t>
  </si>
  <si>
    <t>"dodávka a montáž komplet, vč. všech pomocných materiálů"</t>
  </si>
  <si>
    <t>"T/06"  1</t>
  </si>
  <si>
    <t>70</t>
  </si>
  <si>
    <t>766660181</t>
  </si>
  <si>
    <t>Montáž dveřních křídel dřevěných nebo plastových otevíravých do obložkové zárubně protipožárních jednokřídlových, šířky do 800 mm</t>
  </si>
  <si>
    <t>-1299891579</t>
  </si>
  <si>
    <t>"T/07"  1</t>
  </si>
  <si>
    <t>71</t>
  </si>
  <si>
    <t>61162120R</t>
  </si>
  <si>
    <t>dveře dřevěné, jednokřídlové protipožární EI 15 DP3 SM-C plné, 800x1970mm</t>
  </si>
  <si>
    <t>359489254</t>
  </si>
  <si>
    <t>72</t>
  </si>
  <si>
    <t>766682121</t>
  </si>
  <si>
    <t>Montáž zárubní dřevěných, plastových nebo z lamina  obložkových, pro dveře dvoukřídlové, tloušťky stěny do 170 mm</t>
  </si>
  <si>
    <t>-544750433</t>
  </si>
  <si>
    <t>"Z8"  1</t>
  </si>
  <si>
    <t>73</t>
  </si>
  <si>
    <t>61182329R</t>
  </si>
  <si>
    <t>zárubeň dvoukřídlá obložková tl stěny 60-150mm rozměru 1250-1850/1970, 2100mm</t>
  </si>
  <si>
    <t>-1576184883</t>
  </si>
  <si>
    <t>"těsnící profil"</t>
  </si>
  <si>
    <t>"dřevo dub"</t>
  </si>
  <si>
    <t>"barva bílá"</t>
  </si>
  <si>
    <t>74</t>
  </si>
  <si>
    <t>76669900R</t>
  </si>
  <si>
    <t>Koupelnový závěs nepropustný, voděodolný, 1600x2000mm, D+M komplet</t>
  </si>
  <si>
    <t>-1964948348</t>
  </si>
  <si>
    <t>"vinyl"</t>
  </si>
  <si>
    <t>"T/08"  3</t>
  </si>
  <si>
    <t>75</t>
  </si>
  <si>
    <t>40800492</t>
  </si>
  <si>
    <t>"Z/9 (900x2100 + 900x1300mm)"  2</t>
  </si>
  <si>
    <t>"Z/10"  1</t>
  </si>
  <si>
    <t>76</t>
  </si>
  <si>
    <t>61182300R</t>
  </si>
  <si>
    <t>zárubeň jednokřídlá obložková tl stěny 60-150mm rozměru 900/2100mm+900/1300mm</t>
  </si>
  <si>
    <t>-1028553098</t>
  </si>
  <si>
    <t>"Z/9"  1</t>
  </si>
  <si>
    <t>77</t>
  </si>
  <si>
    <t>61182307R</t>
  </si>
  <si>
    <t>zárubeň jednokřídlá obložková tl stěny 60-150mm rozměru 600-1100/1970, 2100mm</t>
  </si>
  <si>
    <t>-544650227</t>
  </si>
  <si>
    <t>78</t>
  </si>
  <si>
    <t>76612001R</t>
  </si>
  <si>
    <t>Prosklená stěna u vstupu ze schodiště do 2. podlaží, včetně demontáže, D+M komplet</t>
  </si>
  <si>
    <t>-728039100</t>
  </si>
  <si>
    <t>"včetně dopravy, přesunu hmot a veškeré manipulace"</t>
  </si>
  <si>
    <t>79</t>
  </si>
  <si>
    <t>76612002R</t>
  </si>
  <si>
    <t>Výplně obloukové bočních místností u schodiště, D+M komplet</t>
  </si>
  <si>
    <t>-699393546</t>
  </si>
  <si>
    <t>80</t>
  </si>
  <si>
    <t>76612003R</t>
  </si>
  <si>
    <t>Lehký dělící systém do pokojů, D+M komplet</t>
  </si>
  <si>
    <t>869092314</t>
  </si>
  <si>
    <t>"2.NP"</t>
  </si>
  <si>
    <t>81</t>
  </si>
  <si>
    <t>76666002R</t>
  </si>
  <si>
    <t>Nová dveřní křídla, D+M komplet</t>
  </si>
  <si>
    <t>-1536204213</t>
  </si>
  <si>
    <t>82</t>
  </si>
  <si>
    <t>76682001R</t>
  </si>
  <si>
    <t>Vestavěné skříně, D+M komplet</t>
  </si>
  <si>
    <t>702308897</t>
  </si>
  <si>
    <t>83</t>
  </si>
  <si>
    <t>76699000R</t>
  </si>
  <si>
    <t>Částečná a nezbytná oprava některých dvojitých oken a stávajících vnitřních dveří, případně oprava kování a doplnění těsnění</t>
  </si>
  <si>
    <t>soubor</t>
  </si>
  <si>
    <t>-1274965191</t>
  </si>
  <si>
    <t>84</t>
  </si>
  <si>
    <t>998766202</t>
  </si>
  <si>
    <t>Přesun hmot pro konstrukce truhlářské stanovený procentní sazbou (%) z ceny vodorovná dopravní vzdálenost do 50 m v objektech výšky přes 6 do 12 m</t>
  </si>
  <si>
    <t>999110219</t>
  </si>
  <si>
    <t>767</t>
  </si>
  <si>
    <t>Konstrukce zámečnické</t>
  </si>
  <si>
    <t>85</t>
  </si>
  <si>
    <t>76764001R</t>
  </si>
  <si>
    <t>Protipožární únikové dveře k evakuačnímu výtahu, D+M komplet</t>
  </si>
  <si>
    <t>1337940852</t>
  </si>
  <si>
    <t>771</t>
  </si>
  <si>
    <t>Podlahy z dlaždic</t>
  </si>
  <si>
    <t>86</t>
  </si>
  <si>
    <t>771111011</t>
  </si>
  <si>
    <t>Příprava podkladu před provedením dlažby vysátí podlah</t>
  </si>
  <si>
    <t>1495913249</t>
  </si>
  <si>
    <t>87</t>
  </si>
  <si>
    <t>771121011</t>
  </si>
  <si>
    <t>Příprava podkladu před provedením dlažby nátěr penetrační na podlahu</t>
  </si>
  <si>
    <t>585064969</t>
  </si>
  <si>
    <t>88</t>
  </si>
  <si>
    <t>771151012</t>
  </si>
  <si>
    <t>Příprava podkladu před provedením dlažby samonivelační stěrka min.pevnosti 20 MPa, tloušťky přes 3 do 5 mm</t>
  </si>
  <si>
    <t>910101188</t>
  </si>
  <si>
    <t>89</t>
  </si>
  <si>
    <t>771474141</t>
  </si>
  <si>
    <t>Montáž soklů z dlaždic keramických lepených flexibilním lepidlem s požlábkem, výšky do 90 mm</t>
  </si>
  <si>
    <t>391151206</t>
  </si>
  <si>
    <t>"2.05"  (1,05+1,70)*2-0,80</t>
  </si>
  <si>
    <t>"2.08"  (1,00+1,70)*2-0,80</t>
  </si>
  <si>
    <t>"2.10"  (1,90+1,70)*2-0,80*2</t>
  </si>
  <si>
    <t>"2.12"  (1,00+1,70)*2-0,80</t>
  </si>
  <si>
    <t>"2.15"  (1,05+1,70)*2-0,80</t>
  </si>
  <si>
    <t>"2.17"  (2,30+1,70)*2-0,80*2</t>
  </si>
  <si>
    <t>"2.19"  (2,05+1,55+2,25+2,636)-0,80</t>
  </si>
  <si>
    <t>"2.23"  (3,10+4,50+2,00+0,55*2+5,40)-1,20</t>
  </si>
  <si>
    <t>"2.25"  5,30-0,60</t>
  </si>
  <si>
    <t>"2.36"  (2,70+1,70)*2-0,80</t>
  </si>
  <si>
    <t>"2.44"  (0,95+1,70)*2-0,80</t>
  </si>
  <si>
    <t>"2.46"  (1,90+1,70)*2-0,80*2</t>
  </si>
  <si>
    <t>"2.48"  (1,50+1,70)*2-0,80</t>
  </si>
  <si>
    <t>"2.49"  (1,00+1,70)*2-0,80</t>
  </si>
  <si>
    <t>"2.51"  (1,90+1,70)*2-0,80*2</t>
  </si>
  <si>
    <t>"2.53"  (1,00+1,70)*2-0,80</t>
  </si>
  <si>
    <t>90</t>
  </si>
  <si>
    <t>59761281</t>
  </si>
  <si>
    <t>sokl s položlábkem-dlažba keramická slinutá hladká do interiéru i exteriéru 300x80mm</t>
  </si>
  <si>
    <t>739439362</t>
  </si>
  <si>
    <t>(147,886/0,30)*1,10</t>
  </si>
  <si>
    <t>542</t>
  </si>
  <si>
    <t>91</t>
  </si>
  <si>
    <t>771574112</t>
  </si>
  <si>
    <t>Montáž podlah z dlaždic keramických lepených flexibilním lepidlem maloformátových hladkých přes 9 do 12 ks/m2</t>
  </si>
  <si>
    <t>1486005224</t>
  </si>
  <si>
    <t>92</t>
  </si>
  <si>
    <t>LSS.TAA35069</t>
  </si>
  <si>
    <t>dlaždice TAURUS GRANIT 69 Rio Negro, 298x298x9mm</t>
  </si>
  <si>
    <t>-1097540168</t>
  </si>
  <si>
    <t>84,47*1,1</t>
  </si>
  <si>
    <t>93</t>
  </si>
  <si>
    <t>771577111</t>
  </si>
  <si>
    <t>Montáž podlah z dlaždic keramických lepených flexibilním lepidlem Příplatek k cenám za plochu do 5 m2 jednotlivě</t>
  </si>
  <si>
    <t>1829150214</t>
  </si>
  <si>
    <t>998771202</t>
  </si>
  <si>
    <t>Přesun hmot pro podlahy z dlaždic stanovený procentní sazbou (%) z ceny vodorovná dopravní vzdálenost do 50 m v objektech výšky přes 6 do 12 m</t>
  </si>
  <si>
    <t>-480487188</t>
  </si>
  <si>
    <t>776</t>
  </si>
  <si>
    <t>Podlahy povlakové</t>
  </si>
  <si>
    <t>776201811</t>
  </si>
  <si>
    <t>Demontáž povlakových podlahovin lepených ručně bez podložky</t>
  </si>
  <si>
    <t>434730522</t>
  </si>
  <si>
    <t>"2.24"  110,50</t>
  </si>
  <si>
    <t>"2.28"  9,02</t>
  </si>
  <si>
    <t>"2.29"  20,71</t>
  </si>
  <si>
    <t>"2.30"  14,86</t>
  </si>
  <si>
    <t>"2.31"  17,75</t>
  </si>
  <si>
    <t>"2.32"  16,00</t>
  </si>
  <si>
    <t>"2.33"  15,13</t>
  </si>
  <si>
    <t>"2.40"  24,82</t>
  </si>
  <si>
    <t>"2.43"  30,80</t>
  </si>
  <si>
    <t>"2.45"  4,27</t>
  </si>
  <si>
    <t>"2.47"  4,30</t>
  </si>
  <si>
    <t>"2.50"  4,22</t>
  </si>
  <si>
    <t>"2.52"  4,31</t>
  </si>
  <si>
    <t>776410811</t>
  </si>
  <si>
    <t>Demontáž soklíků nebo lišt pryžových nebo plastových</t>
  </si>
  <si>
    <t>480257069</t>
  </si>
  <si>
    <t>97</t>
  </si>
  <si>
    <t>776111116</t>
  </si>
  <si>
    <t>Příprava podkladu broušení podlah stávajícího podkladu pro odstranění lepidla (po starých krytinách)</t>
  </si>
  <si>
    <t>-452216794</t>
  </si>
  <si>
    <t>98</t>
  </si>
  <si>
    <t>776111311</t>
  </si>
  <si>
    <t>Příprava podkladu vysátí podlah</t>
  </si>
  <si>
    <t>422932773</t>
  </si>
  <si>
    <t>99</t>
  </si>
  <si>
    <t>776121111</t>
  </si>
  <si>
    <t>Příprava podkladu penetrace vodou ředitelná na savý podklad (válečkováním) ředěná v poměru 1:3 podlah</t>
  </si>
  <si>
    <t>-563546018</t>
  </si>
  <si>
    <t>100</t>
  </si>
  <si>
    <t>776141112</t>
  </si>
  <si>
    <t>Příprava podkladu vyrovnání samonivelační stěrkou podlah min.pevnosti 20 MPa, tloušťky přes 3 do 5 mm</t>
  </si>
  <si>
    <t>-1457220993</t>
  </si>
  <si>
    <t>101</t>
  </si>
  <si>
    <t>776241111</t>
  </si>
  <si>
    <t>Montáž podlahovin ze sametového vinylu lepením pásů hladkých (bez vzoru)</t>
  </si>
  <si>
    <t>1885462760</t>
  </si>
  <si>
    <t>102</t>
  </si>
  <si>
    <t>28411012</t>
  </si>
  <si>
    <t>PVC vinyl heterogenní protiskluzná tl 2,00mm,  nášlapná vrstva 0,70mm, třída zátěže 34/43, otlak do 0,05mm, R10, hořlavost Bfl S1</t>
  </si>
  <si>
    <t>-588367199</t>
  </si>
  <si>
    <t>488,67*1,10</t>
  </si>
  <si>
    <t>103</t>
  </si>
  <si>
    <t>776223112</t>
  </si>
  <si>
    <t>Montáž podlahovin z PVC spoj podlah svařováním za studena</t>
  </si>
  <si>
    <t>-1695993306</t>
  </si>
  <si>
    <t>488,67*0,60</t>
  </si>
  <si>
    <t>104</t>
  </si>
  <si>
    <t>77641000R</t>
  </si>
  <si>
    <t>Obvodový soklík vytažením povlakové krytiny na stěnu v.100mm, vytvoření fabionu a zatmelení</t>
  </si>
  <si>
    <t>-2123986592</t>
  </si>
  <si>
    <t>"2.01"  (7,60+4,30)*2-(1,10+0,80)</t>
  </si>
  <si>
    <t>"2.04"  (3,85+3,70)*2-1,10</t>
  </si>
  <si>
    <t>"2.06"  (2,445+1,70+0,40)*2-(1,10*2+0,80*2)</t>
  </si>
  <si>
    <t>"2.07"  (5,02+3,55)*2-1,10</t>
  </si>
  <si>
    <t>"2.09"  (2,23+1,70+0,40)*2-(1,10*2+0,80*2)</t>
  </si>
  <si>
    <t>"2.11"  (4,90+3,55)*2-1,10</t>
  </si>
  <si>
    <t>"2.13"  (2,13+1,70+0,40)*2-(1,10*2+0,80*2)</t>
  </si>
  <si>
    <t>"2.14"  (3,85+3,70)*2-1,10</t>
  </si>
  <si>
    <t>"2.16"  (2,77+1,70+0,40)*2-(1,10*2+0,80*2)</t>
  </si>
  <si>
    <t>"2.18"  (3,55+3,483+0,90+0,35+1,85+2,10+4,65)-1,10</t>
  </si>
  <si>
    <t>"2.20"  (1,70+1,40+2,15+2,70)-(1,10*2+0,80)</t>
  </si>
  <si>
    <t>"2.21,2.22"  52,91*0,9</t>
  </si>
  <si>
    <t>"2.24"  (42,45+2,45)*2+(17,90+1,75)*2+11,30+10,20+2,30+2,35</t>
  </si>
  <si>
    <t>-(1,70+1,10*14+0,70+0,80*4+1,20*2+0,50)</t>
  </si>
  <si>
    <t>"2.26"  (2,70+2,30+1,45+0,85+1,10+2,40+0,20)-2,00</t>
  </si>
  <si>
    <t>"2.28, 2.29"  29,73*0,9</t>
  </si>
  <si>
    <t>"2.30"  (3,60+4,10)*2-1,10</t>
  </si>
  <si>
    <t>"2.31"  (3,60+5,00)*2-1,10</t>
  </si>
  <si>
    <t>"2.32"  (3,60+4,50)*2-1,10</t>
  </si>
  <si>
    <t>"2.33"  (3,60+4,20)*2-1,10</t>
  </si>
  <si>
    <t>"2.34"  (3,538+2,90)*2-1,10</t>
  </si>
  <si>
    <t>"2.35"  (1,675+2,70)*2-(1,10*2+0,80)</t>
  </si>
  <si>
    <t>"2.40"  (6,80+4,60+1,65)*2-(0,80+1,95+1,35+1,70)</t>
  </si>
  <si>
    <t>"2.43"  (6,80+2,70+2,90+2,70+2,90+4,10+1,35)-1,95</t>
  </si>
  <si>
    <t>"2.45"  (1,70+2,10+0,40)*2-(1,10*2+0,80*2)</t>
  </si>
  <si>
    <t>"2.47"  (1,70+2,30+0,40)*2-(1,10*2+0,80*2)</t>
  </si>
  <si>
    <t>"2.50"  (1,70+2,30+0,40)*2-(1,10*2+0,80*2)</t>
  </si>
  <si>
    <t>"2.52"  (1,70+2,30+0,40)*2-(1,10*2+0,80*2)</t>
  </si>
  <si>
    <t>105</t>
  </si>
  <si>
    <t>998776202</t>
  </si>
  <si>
    <t>Přesun hmot pro podlahy povlakové  stanovený procentní sazbou (%) z ceny vodorovná dopravní vzdálenost do 50 m v objektech výšky přes 6 do 12 m</t>
  </si>
  <si>
    <t>-887771421</t>
  </si>
  <si>
    <t>781</t>
  </si>
  <si>
    <t>Dokončovací práce - obklady</t>
  </si>
  <si>
    <t>106</t>
  </si>
  <si>
    <t>781111011</t>
  </si>
  <si>
    <t>Příprava podkladu před provedením obkladu oprášení (ometení) stěny</t>
  </si>
  <si>
    <t>-141813580</t>
  </si>
  <si>
    <t>107</t>
  </si>
  <si>
    <t>781121011</t>
  </si>
  <si>
    <t>Příprava podkladu před provedením obkladu nátěr penetrační na stěnu</t>
  </si>
  <si>
    <t>-1901771230</t>
  </si>
  <si>
    <t>108</t>
  </si>
  <si>
    <t>781474112</t>
  </si>
  <si>
    <t>Montáž obkladů vnitřních stěn z dlaždic keramických lepených flexibilním lepidlem maloformátových hladkých přes 9 do 12 ks/m2</t>
  </si>
  <si>
    <t>424362973</t>
  </si>
  <si>
    <t>"2.36"  (2,70+1,70)*2*2,10-0,80*2,10</t>
  </si>
  <si>
    <t>"2.02"  (4,00+1,60+0,25)*2*2,10-0,90*2,10</t>
  </si>
  <si>
    <t>"2.03"  (3,70+1,80)*2*2,10-(1,10+0,80)*2,10</t>
  </si>
  <si>
    <t>"2.05"  (1,70+1,05)*2*2,10-0,80*2,10</t>
  </si>
  <si>
    <t>"2.08"  (1,70+1,00)*2*2,10-0,80*2,10</t>
  </si>
  <si>
    <t>"2.10"  (1,70+1,90)*2*2,10-0,80*2,10*2</t>
  </si>
  <si>
    <t>"2.12"  (1,70+1,00)*2*2,10-0,80*2,10</t>
  </si>
  <si>
    <t>"2.15"  (1,70+1,05)*2*2,10-0,80*2,10</t>
  </si>
  <si>
    <t>"2.17"  (1,70+2,30)*2*2,10-0,80*2,10*2</t>
  </si>
  <si>
    <t>"2.19"  (2,636+2,05+1,55+2,25)*2,10-0,80*2,10</t>
  </si>
  <si>
    <t>109</t>
  </si>
  <si>
    <t>59761026</t>
  </si>
  <si>
    <t>obklad keramický hladký do 12ks/m2</t>
  </si>
  <si>
    <t>1790330164</t>
  </si>
  <si>
    <t>138,991*1,10</t>
  </si>
  <si>
    <t>110</t>
  </si>
  <si>
    <t>781477111</t>
  </si>
  <si>
    <t>Montáž obkladů vnitřních stěn z dlaždic keramických Příplatek k cenám za plochu do 10 m2 jednotlivě</t>
  </si>
  <si>
    <t>1692525897</t>
  </si>
  <si>
    <t>111</t>
  </si>
  <si>
    <t>998781102</t>
  </si>
  <si>
    <t>Přesun hmot pro obklady keramické  stanovený z hmotnosti přesunovaného materiálu vodorovná dopravní vzdálenost do 50 m v objektech výšky přes 6 do 12 m</t>
  </si>
  <si>
    <t>-528838590</t>
  </si>
  <si>
    <t>783</t>
  </si>
  <si>
    <t>Dokončovací práce - nátěry</t>
  </si>
  <si>
    <t>112</t>
  </si>
  <si>
    <t>783314201</t>
  </si>
  <si>
    <t>Základní antikorozní nátěr zámečnických konstrukcí jednonásobný syntetický standardní</t>
  </si>
  <si>
    <t>-699474525</t>
  </si>
  <si>
    <t>2,20*0,76</t>
  </si>
  <si>
    <t>1,90*0,76</t>
  </si>
  <si>
    <t>2*3,70*0,76</t>
  </si>
  <si>
    <t>113</t>
  </si>
  <si>
    <t>783315101</t>
  </si>
  <si>
    <t>Mezinátěr zámečnických konstrukcí jednonásobný syntetický standardní</t>
  </si>
  <si>
    <t>36670293</t>
  </si>
  <si>
    <t>"zárubně"</t>
  </si>
  <si>
    <t>"Z1"  (0,80+1,97*2)*0,25*5</t>
  </si>
  <si>
    <t>"Z2"  (1,10+1,97*2)*0,30*1</t>
  </si>
  <si>
    <t>"Z3"  (0,80+1,97*2)*0,25*5</t>
  </si>
  <si>
    <t>"Z4"  (0,80+1,97*2)*0,30*1</t>
  </si>
  <si>
    <t>"Z5"  (1,10+1,97*2)*0,25*7</t>
  </si>
  <si>
    <t>"Z6"  (1,10+1,97*2)*0,25*7</t>
  </si>
  <si>
    <t>114</t>
  </si>
  <si>
    <t>783317101</t>
  </si>
  <si>
    <t>Krycí nátěr (email) zámečnických konstrukcí jednonásobný syntetický standardní</t>
  </si>
  <si>
    <t>1087724746</t>
  </si>
  <si>
    <t>784</t>
  </si>
  <si>
    <t>Dokončovací práce - malby a tapety</t>
  </si>
  <si>
    <t>115</t>
  </si>
  <si>
    <t>784111001</t>
  </si>
  <si>
    <t>Oprášení (ometení) podkladu v místnostech výšky do 3,80 m</t>
  </si>
  <si>
    <t>-1596817703</t>
  </si>
  <si>
    <t>116</t>
  </si>
  <si>
    <t>784181101</t>
  </si>
  <si>
    <t>Penetrace podkladu jednonásobná základní akrylátová bezbarvá v místnostech výšky do 3,80 m</t>
  </si>
  <si>
    <t>887595955</t>
  </si>
  <si>
    <t>117</t>
  </si>
  <si>
    <t>784211111</t>
  </si>
  <si>
    <t>Malby z malířských směsí otěruvzdorných za mokra dvojnásobné, bílé za mokra otěruvzdorné velmi dobře v místnostech výšky do 3,80 m</t>
  </si>
  <si>
    <t>964551934</t>
  </si>
  <si>
    <t>"2.01"  (7,60+4,30)*2*3,25+31,74</t>
  </si>
  <si>
    <t>"2.02"  (4,00+1,60+0,25)*2*3,25+6,65</t>
  </si>
  <si>
    <t>"2.03"  (3,70+1,80)*2*3,25+6,66</t>
  </si>
  <si>
    <t>"2.04"  (3,85+3,70)*3,25+14,36</t>
  </si>
  <si>
    <t>"2.05"  (1,05+1,70)*2*3,25+1,79</t>
  </si>
  <si>
    <t>"2.06"  (2,445+1,70+0,40)*2*3,25+4,64</t>
  </si>
  <si>
    <t>"2.07"  (5,02+3,55)*2*3,25+17,84</t>
  </si>
  <si>
    <t>"2.08"  (1,00+1,70)*2*3,25+1,70</t>
  </si>
  <si>
    <t>"2.09"  (2,23+1,70+0,40)*2*3,25+4,27</t>
  </si>
  <si>
    <t>"2.10"  (1,90+1,70)*2*3,25+3,23</t>
  </si>
  <si>
    <t>"2.11"  (4,90+3,55)*2*3,25+17,40</t>
  </si>
  <si>
    <t>"2.12"  (1,00+1,70)*2*3,25+1,70</t>
  </si>
  <si>
    <t>"2.13"  (2,13+1,70+0,40)*2*3,25+4,10</t>
  </si>
  <si>
    <t>"2.14"  (3,85+3,70)*2*3,25+14,23</t>
  </si>
  <si>
    <t>"2.15"  (1,05+1,70)*2*3,25+1,78</t>
  </si>
  <si>
    <t>"2.16"  (2,77+1,70+0,40)*2*3,25+5,08</t>
  </si>
  <si>
    <t>"2.17"  (2,30+1,70)*2*3,25+3,69</t>
  </si>
  <si>
    <t>"2.18"  (3,55+3,483+0,90+0,35+1,85+2,10+4,65)*3,25+17,23</t>
  </si>
  <si>
    <t>"2.19"  (2,05+1,55+2,25+2,636)*3,25+4,13</t>
  </si>
  <si>
    <t>"2.20"  (1,70+1,40+2,15+2,70)*3,25+3,49</t>
  </si>
  <si>
    <t>"2.21"  (3,25+3,20*2)*3,25+10,29</t>
  </si>
  <si>
    <t>"2.22"  ((5,376+7,90)*2*3,25+42,62)-3,25*3,25</t>
  </si>
  <si>
    <t>"2.24"  ((42,45+2,45)*2+(17,90+1,75)*2+11,30+10,20+2,30+2,35)*3,25+110,50</t>
  </si>
  <si>
    <t>"2.26"  (2,70+2,30+1,45+0,85+1,10+2,40+0,20)*3,25+7,18</t>
  </si>
  <si>
    <t>"2.23"  (3,10+4,50+2,00+0,55*2+5,40)*3,25+15,74</t>
  </si>
  <si>
    <t>"2.25"  5,30*1,45+1,62</t>
  </si>
  <si>
    <t>"2.28, 2.29"  29,73*0,9*3,25+29,73</t>
  </si>
  <si>
    <t>"2.30"  (3,60+4,10)*2*3,25+14,86</t>
  </si>
  <si>
    <t>"2.31"  (3,60+5,00)*2*3,25+17,75</t>
  </si>
  <si>
    <t>"2.32"  (3,60+4,50)*2*3,25+16,00</t>
  </si>
  <si>
    <t>"2.33"  (3,60+4,20)*2*3,25+15,13</t>
  </si>
  <si>
    <t>"2.34"  (3,538+2,90)*2*3,25+13,30</t>
  </si>
  <si>
    <t>"2.35"  (1,675+2,70)*2*3,25+4,21</t>
  </si>
  <si>
    <t>"2.36"  (2,70+1,70)*2*3,25+4,59</t>
  </si>
  <si>
    <t>"2.37"  (1,95+2,40)*2*3,25+4,32</t>
  </si>
  <si>
    <t>"2.38"  (2,80+1,95)*2*3,25+4,90</t>
  </si>
  <si>
    <t>"2.39"  (1,95+2,40)*3,25+4,29</t>
  </si>
  <si>
    <t>"2.40"  (6,80+4,60+1,65)*2*3,25+24,82</t>
  </si>
  <si>
    <t>"2.42"  (1,80+2,20)*2*3,25+3,95</t>
  </si>
  <si>
    <t>"2.43"  (6,80+2,70+2,90+2,70+2,90+4,10+1,35)*3,25+30,80</t>
  </si>
  <si>
    <t>"2.44"  (0,95+1,70)*2*1,45+1,70</t>
  </si>
  <si>
    <t>"2.45"  (1,70+2,10)*2*3,25+4,27</t>
  </si>
  <si>
    <t>"2.46"  (1,90+1,70)*2*1,45+3,23</t>
  </si>
  <si>
    <t>"2.47"  (1,70+2,30)*2*3,25+4,30</t>
  </si>
  <si>
    <t>"2.48"  (1,50+1,70)*2*1,45+2,17</t>
  </si>
  <si>
    <t>"2.49"  (1,00+1,70)*2*1,45+1,70</t>
  </si>
  <si>
    <t>"2.50"  (1,70+2,30)*2*3,25+4,22</t>
  </si>
  <si>
    <t>"2.51"  (1,90+1,70)*2*1,45+3,23</t>
  </si>
  <si>
    <t>"2.52"  (1,70+2,30)*2*3,25+4,31</t>
  </si>
  <si>
    <t>"2.53"  (1,00+1,70)*2*1,45+1,70</t>
  </si>
  <si>
    <t>118</t>
  </si>
  <si>
    <t>784211151</t>
  </si>
  <si>
    <t>Malby z malířských směsí otěruvzdorných za mokra Příplatek k cenám dvojnásobných maleb za provádění barevné malby tónované tónovacími přípravky</t>
  </si>
  <si>
    <t>-805422960</t>
  </si>
  <si>
    <t>OST</t>
  </si>
  <si>
    <t>Ostatní</t>
  </si>
  <si>
    <t>119</t>
  </si>
  <si>
    <t>ost 001</t>
  </si>
  <si>
    <t>Rozpočtová rezerva</t>
  </si>
  <si>
    <t>262144</t>
  </si>
  <si>
    <t>1678498258</t>
  </si>
  <si>
    <t>"%"  10</t>
  </si>
  <si>
    <t>"neočekávané práce a dodávky ZEJMÉNA PODLAHY POKOJŮ SEV KŘÍDLA"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</si>
</sst>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4" borderId="0" xfId="0" applyFont="1" applyFill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AO96" sqref="AO9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 x14ac:dyDescent="0.2">
      <c r="AR2" s="204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 x14ac:dyDescent="0.2">
      <c r="B4" s="21"/>
      <c r="D4" s="22" t="s">
        <v>9</v>
      </c>
      <c r="AR4" s="21"/>
      <c r="AS4" s="23" t="s">
        <v>10</v>
      </c>
      <c r="BS4" s="18" t="s">
        <v>11</v>
      </c>
    </row>
    <row r="5" spans="1:74" s="1" customFormat="1" ht="12" customHeight="1" x14ac:dyDescent="0.2">
      <c r="B5" s="21"/>
      <c r="D5" s="24" t="s">
        <v>12</v>
      </c>
      <c r="K5" s="232" t="s">
        <v>13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21"/>
      <c r="BS5" s="18" t="s">
        <v>6</v>
      </c>
    </row>
    <row r="6" spans="1:74" s="1" customFormat="1" ht="36.950000000000003" customHeight="1" x14ac:dyDescent="0.2">
      <c r="B6" s="21"/>
      <c r="D6" s="26" t="s">
        <v>14</v>
      </c>
      <c r="K6" s="233" t="s">
        <v>15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21"/>
      <c r="BS6" s="18" t="s">
        <v>6</v>
      </c>
    </row>
    <row r="7" spans="1:74" s="1" customFormat="1" ht="12" customHeight="1" x14ac:dyDescent="0.2">
      <c r="B7" s="21"/>
      <c r="D7" s="27" t="s">
        <v>16</v>
      </c>
      <c r="K7" s="25" t="s">
        <v>1</v>
      </c>
      <c r="AK7" s="27" t="s">
        <v>17</v>
      </c>
      <c r="AN7" s="25" t="s">
        <v>1</v>
      </c>
      <c r="AR7" s="21"/>
      <c r="BS7" s="18" t="s">
        <v>6</v>
      </c>
    </row>
    <row r="8" spans="1:74" s="1" customFormat="1" ht="12" customHeight="1" x14ac:dyDescent="0.2">
      <c r="B8" s="21"/>
      <c r="D8" s="27" t="s">
        <v>18</v>
      </c>
      <c r="K8" s="25" t="s">
        <v>19</v>
      </c>
      <c r="AK8" s="27" t="s">
        <v>20</v>
      </c>
      <c r="AN8" s="203">
        <v>44301</v>
      </c>
      <c r="AR8" s="21"/>
      <c r="BS8" s="18" t="s">
        <v>6</v>
      </c>
    </row>
    <row r="9" spans="1:74" s="1" customFormat="1" ht="14.45" customHeight="1" x14ac:dyDescent="0.2">
      <c r="B9" s="21"/>
      <c r="AR9" s="21"/>
      <c r="BS9" s="18" t="s">
        <v>6</v>
      </c>
    </row>
    <row r="10" spans="1:74" s="1" customFormat="1" ht="12" customHeight="1" x14ac:dyDescent="0.2">
      <c r="B10" s="21"/>
      <c r="D10" s="27" t="s">
        <v>21</v>
      </c>
      <c r="AK10" s="27" t="s">
        <v>22</v>
      </c>
      <c r="AN10" s="25" t="s">
        <v>1</v>
      </c>
      <c r="AR10" s="21"/>
      <c r="BS10" s="18" t="s">
        <v>6</v>
      </c>
    </row>
    <row r="11" spans="1:74" s="1" customFormat="1" ht="18.399999999999999" customHeight="1" x14ac:dyDescent="0.2">
      <c r="B11" s="21"/>
      <c r="E11" s="25" t="s">
        <v>23</v>
      </c>
      <c r="AK11" s="27" t="s">
        <v>24</v>
      </c>
      <c r="AN11" s="25" t="s">
        <v>1</v>
      </c>
      <c r="AR11" s="21"/>
      <c r="BS11" s="18" t="s">
        <v>6</v>
      </c>
    </row>
    <row r="12" spans="1:74" s="1" customFormat="1" ht="6.95" customHeight="1" x14ac:dyDescent="0.2">
      <c r="B12" s="21"/>
      <c r="AR12" s="21"/>
      <c r="BS12" s="18" t="s">
        <v>6</v>
      </c>
    </row>
    <row r="13" spans="1:74" s="1" customFormat="1" ht="12" customHeight="1" x14ac:dyDescent="0.2">
      <c r="B13" s="21"/>
      <c r="D13" s="27" t="s">
        <v>25</v>
      </c>
      <c r="AK13" s="27" t="s">
        <v>22</v>
      </c>
      <c r="AN13" s="25" t="s">
        <v>1</v>
      </c>
      <c r="AR13" s="21"/>
      <c r="BS13" s="18" t="s">
        <v>6</v>
      </c>
    </row>
    <row r="14" spans="1:74" ht="12.75" x14ac:dyDescent="0.2">
      <c r="B14" s="21"/>
      <c r="E14" s="25" t="s">
        <v>26</v>
      </c>
      <c r="AK14" s="27" t="s">
        <v>24</v>
      </c>
      <c r="AN14" s="25" t="s">
        <v>1</v>
      </c>
      <c r="AR14" s="21"/>
      <c r="BS14" s="18" t="s">
        <v>6</v>
      </c>
    </row>
    <row r="15" spans="1:74" s="1" customFormat="1" ht="6.95" customHeight="1" x14ac:dyDescent="0.2">
      <c r="B15" s="21"/>
      <c r="AR15" s="21"/>
      <c r="BS15" s="18" t="s">
        <v>3</v>
      </c>
    </row>
    <row r="16" spans="1:74" s="1" customFormat="1" ht="12" customHeight="1" x14ac:dyDescent="0.2">
      <c r="B16" s="21"/>
      <c r="D16" s="27" t="s">
        <v>27</v>
      </c>
      <c r="AK16" s="27" t="s">
        <v>22</v>
      </c>
      <c r="AN16" s="25" t="s">
        <v>1</v>
      </c>
      <c r="AR16" s="21"/>
      <c r="BS16" s="18" t="s">
        <v>3</v>
      </c>
    </row>
    <row r="17" spans="1:71" s="1" customFormat="1" ht="18.399999999999999" customHeight="1" x14ac:dyDescent="0.2">
      <c r="B17" s="21"/>
      <c r="E17" s="25" t="s">
        <v>28</v>
      </c>
      <c r="AK17" s="27" t="s">
        <v>24</v>
      </c>
      <c r="AN17" s="25" t="s">
        <v>1</v>
      </c>
      <c r="AR17" s="21"/>
      <c r="BS17" s="18" t="s">
        <v>29</v>
      </c>
    </row>
    <row r="18" spans="1:71" s="1" customFormat="1" ht="6.95" customHeight="1" x14ac:dyDescent="0.2">
      <c r="B18" s="21"/>
      <c r="AR18" s="21"/>
      <c r="BS18" s="18" t="s">
        <v>6</v>
      </c>
    </row>
    <row r="19" spans="1:71" s="1" customFormat="1" ht="12" customHeight="1" x14ac:dyDescent="0.2">
      <c r="B19" s="21"/>
      <c r="D19" s="27" t="s">
        <v>30</v>
      </c>
      <c r="AK19" s="27" t="s">
        <v>22</v>
      </c>
      <c r="AN19" s="25" t="s">
        <v>1</v>
      </c>
      <c r="AR19" s="21"/>
      <c r="BS19" s="18" t="s">
        <v>6</v>
      </c>
    </row>
    <row r="20" spans="1:71" s="1" customFormat="1" ht="18.399999999999999" customHeight="1" x14ac:dyDescent="0.2">
      <c r="B20" s="21"/>
      <c r="E20" s="25" t="s">
        <v>31</v>
      </c>
      <c r="AK20" s="27" t="s">
        <v>24</v>
      </c>
      <c r="AN20" s="25" t="s">
        <v>1</v>
      </c>
      <c r="AR20" s="21"/>
      <c r="BS20" s="18" t="s">
        <v>3</v>
      </c>
    </row>
    <row r="21" spans="1:71" s="1" customFormat="1" ht="6.95" customHeight="1" x14ac:dyDescent="0.2">
      <c r="B21" s="21"/>
      <c r="AR21" s="21"/>
    </row>
    <row r="22" spans="1:71" s="1" customFormat="1" ht="12" customHeight="1" x14ac:dyDescent="0.2">
      <c r="B22" s="21"/>
      <c r="D22" s="27" t="s">
        <v>32</v>
      </c>
      <c r="AR22" s="21"/>
    </row>
    <row r="23" spans="1:71" s="1" customFormat="1" ht="16.5" customHeight="1" x14ac:dyDescent="0.2">
      <c r="B23" s="21"/>
      <c r="E23" s="234" t="s">
        <v>1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R23" s="21"/>
    </row>
    <row r="24" spans="1:71" s="1" customFormat="1" ht="6.95" customHeight="1" x14ac:dyDescent="0.2">
      <c r="B24" s="21"/>
      <c r="AR24" s="21"/>
    </row>
    <row r="25" spans="1:71" s="1" customFormat="1" ht="6.95" customHeight="1" x14ac:dyDescent="0.2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" customHeight="1" x14ac:dyDescent="0.2">
      <c r="A26" s="30"/>
      <c r="B26" s="31"/>
      <c r="C26" s="30"/>
      <c r="D26" s="32" t="s">
        <v>33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35">
        <f>ROUND(AG94,2)</f>
        <v>0</v>
      </c>
      <c r="AL26" s="236"/>
      <c r="AM26" s="236"/>
      <c r="AN26" s="236"/>
      <c r="AO26" s="236"/>
      <c r="AP26" s="30"/>
      <c r="AQ26" s="30"/>
      <c r="AR26" s="31"/>
      <c r="BE26" s="30"/>
    </row>
    <row r="27" spans="1:71" s="2" customFormat="1" ht="6.9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7" t="s">
        <v>34</v>
      </c>
      <c r="M28" s="237"/>
      <c r="N28" s="237"/>
      <c r="O28" s="237"/>
      <c r="P28" s="237"/>
      <c r="Q28" s="30"/>
      <c r="R28" s="30"/>
      <c r="S28" s="30"/>
      <c r="T28" s="30"/>
      <c r="U28" s="30"/>
      <c r="V28" s="30"/>
      <c r="W28" s="237" t="s">
        <v>35</v>
      </c>
      <c r="X28" s="237"/>
      <c r="Y28" s="237"/>
      <c r="Z28" s="237"/>
      <c r="AA28" s="237"/>
      <c r="AB28" s="237"/>
      <c r="AC28" s="237"/>
      <c r="AD28" s="237"/>
      <c r="AE28" s="237"/>
      <c r="AF28" s="30"/>
      <c r="AG28" s="30"/>
      <c r="AH28" s="30"/>
      <c r="AI28" s="30"/>
      <c r="AJ28" s="30"/>
      <c r="AK28" s="237" t="s">
        <v>36</v>
      </c>
      <c r="AL28" s="237"/>
      <c r="AM28" s="237"/>
      <c r="AN28" s="237"/>
      <c r="AO28" s="237"/>
      <c r="AP28" s="30"/>
      <c r="AQ28" s="30"/>
      <c r="AR28" s="31"/>
      <c r="BE28" s="30"/>
    </row>
    <row r="29" spans="1:71" s="3" customFormat="1" ht="14.45" customHeight="1" x14ac:dyDescent="0.2">
      <c r="B29" s="35"/>
      <c r="D29" s="27" t="s">
        <v>37</v>
      </c>
      <c r="F29" s="27" t="s">
        <v>38</v>
      </c>
      <c r="L29" s="222">
        <v>0.21</v>
      </c>
      <c r="M29" s="221"/>
      <c r="N29" s="221"/>
      <c r="O29" s="221"/>
      <c r="P29" s="221"/>
      <c r="W29" s="220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K29" s="220">
        <f>ROUND(AV94, 2)</f>
        <v>0</v>
      </c>
      <c r="AL29" s="221"/>
      <c r="AM29" s="221"/>
      <c r="AN29" s="221"/>
      <c r="AO29" s="221"/>
      <c r="AR29" s="35"/>
    </row>
    <row r="30" spans="1:71" s="3" customFormat="1" ht="14.45" customHeight="1" x14ac:dyDescent="0.2">
      <c r="B30" s="35"/>
      <c r="F30" s="27" t="s">
        <v>39</v>
      </c>
      <c r="L30" s="222">
        <v>0.15</v>
      </c>
      <c r="M30" s="221"/>
      <c r="N30" s="221"/>
      <c r="O30" s="221"/>
      <c r="P30" s="221"/>
      <c r="W30" s="220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K30" s="220">
        <f>ROUND(AW94, 2)</f>
        <v>0</v>
      </c>
      <c r="AL30" s="221"/>
      <c r="AM30" s="221"/>
      <c r="AN30" s="221"/>
      <c r="AO30" s="221"/>
      <c r="AR30" s="35"/>
    </row>
    <row r="31" spans="1:71" s="3" customFormat="1" ht="14.45" hidden="1" customHeight="1" x14ac:dyDescent="0.2">
      <c r="B31" s="35"/>
      <c r="F31" s="27" t="s">
        <v>40</v>
      </c>
      <c r="L31" s="222">
        <v>0.21</v>
      </c>
      <c r="M31" s="221"/>
      <c r="N31" s="221"/>
      <c r="O31" s="221"/>
      <c r="P31" s="221"/>
      <c r="W31" s="220">
        <f>ROUND(BB94, 2)</f>
        <v>0</v>
      </c>
      <c r="X31" s="221"/>
      <c r="Y31" s="221"/>
      <c r="Z31" s="221"/>
      <c r="AA31" s="221"/>
      <c r="AB31" s="221"/>
      <c r="AC31" s="221"/>
      <c r="AD31" s="221"/>
      <c r="AE31" s="221"/>
      <c r="AK31" s="220">
        <v>0</v>
      </c>
      <c r="AL31" s="221"/>
      <c r="AM31" s="221"/>
      <c r="AN31" s="221"/>
      <c r="AO31" s="221"/>
      <c r="AR31" s="35"/>
    </row>
    <row r="32" spans="1:71" s="3" customFormat="1" ht="14.45" hidden="1" customHeight="1" x14ac:dyDescent="0.2">
      <c r="B32" s="35"/>
      <c r="F32" s="27" t="s">
        <v>41</v>
      </c>
      <c r="L32" s="222">
        <v>0.15</v>
      </c>
      <c r="M32" s="221"/>
      <c r="N32" s="221"/>
      <c r="O32" s="221"/>
      <c r="P32" s="221"/>
      <c r="W32" s="220">
        <f>ROUND(BC94, 2)</f>
        <v>0</v>
      </c>
      <c r="X32" s="221"/>
      <c r="Y32" s="221"/>
      <c r="Z32" s="221"/>
      <c r="AA32" s="221"/>
      <c r="AB32" s="221"/>
      <c r="AC32" s="221"/>
      <c r="AD32" s="221"/>
      <c r="AE32" s="221"/>
      <c r="AK32" s="220">
        <v>0</v>
      </c>
      <c r="AL32" s="221"/>
      <c r="AM32" s="221"/>
      <c r="AN32" s="221"/>
      <c r="AO32" s="221"/>
      <c r="AR32" s="35"/>
    </row>
    <row r="33" spans="1:57" s="3" customFormat="1" ht="14.45" hidden="1" customHeight="1" x14ac:dyDescent="0.2">
      <c r="B33" s="35"/>
      <c r="F33" s="27" t="s">
        <v>42</v>
      </c>
      <c r="L33" s="222">
        <v>0</v>
      </c>
      <c r="M33" s="221"/>
      <c r="N33" s="221"/>
      <c r="O33" s="221"/>
      <c r="P33" s="221"/>
      <c r="W33" s="220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K33" s="220">
        <v>0</v>
      </c>
      <c r="AL33" s="221"/>
      <c r="AM33" s="221"/>
      <c r="AN33" s="221"/>
      <c r="AO33" s="221"/>
      <c r="AR33" s="35"/>
    </row>
    <row r="34" spans="1:57" s="2" customFormat="1" ht="6.95" customHeight="1" x14ac:dyDescent="0.2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 x14ac:dyDescent="0.2">
      <c r="A35" s="30"/>
      <c r="B35" s="31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23" t="s">
        <v>45</v>
      </c>
      <c r="Y35" s="224"/>
      <c r="Z35" s="224"/>
      <c r="AA35" s="224"/>
      <c r="AB35" s="224"/>
      <c r="AC35" s="38"/>
      <c r="AD35" s="38"/>
      <c r="AE35" s="38"/>
      <c r="AF35" s="38"/>
      <c r="AG35" s="38"/>
      <c r="AH35" s="38"/>
      <c r="AI35" s="38"/>
      <c r="AJ35" s="38"/>
      <c r="AK35" s="225">
        <f>SUM(AK26:AK33)</f>
        <v>0</v>
      </c>
      <c r="AL35" s="224"/>
      <c r="AM35" s="224"/>
      <c r="AN35" s="224"/>
      <c r="AO35" s="226"/>
      <c r="AP35" s="36"/>
      <c r="AQ35" s="36"/>
      <c r="AR35" s="31"/>
      <c r="BE35" s="30"/>
    </row>
    <row r="36" spans="1:57" s="2" customFormat="1" ht="6.95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 x14ac:dyDescent="0.2">
      <c r="B38" s="21"/>
      <c r="AR38" s="21"/>
    </row>
    <row r="39" spans="1:57" s="1" customFormat="1" ht="14.45" customHeight="1" x14ac:dyDescent="0.2">
      <c r="B39" s="21"/>
      <c r="AR39" s="21"/>
    </row>
    <row r="40" spans="1:57" s="1" customFormat="1" ht="14.45" customHeight="1" x14ac:dyDescent="0.2">
      <c r="B40" s="21"/>
      <c r="AR40" s="21"/>
    </row>
    <row r="41" spans="1:57" s="1" customFormat="1" ht="14.45" customHeight="1" x14ac:dyDescent="0.2">
      <c r="B41" s="21"/>
      <c r="AR41" s="21"/>
    </row>
    <row r="42" spans="1:57" s="1" customFormat="1" ht="14.45" customHeight="1" x14ac:dyDescent="0.2">
      <c r="B42" s="21"/>
      <c r="AR42" s="21"/>
    </row>
    <row r="43" spans="1:57" s="1" customFormat="1" ht="14.45" customHeight="1" x14ac:dyDescent="0.2">
      <c r="B43" s="21"/>
      <c r="AR43" s="21"/>
    </row>
    <row r="44" spans="1:57" s="1" customFormat="1" ht="14.45" customHeight="1" x14ac:dyDescent="0.2">
      <c r="B44" s="21"/>
      <c r="AR44" s="21"/>
    </row>
    <row r="45" spans="1:57" s="1" customFormat="1" ht="14.45" customHeight="1" x14ac:dyDescent="0.2">
      <c r="B45" s="21"/>
      <c r="AR45" s="21"/>
    </row>
    <row r="46" spans="1:57" s="1" customFormat="1" ht="14.45" customHeight="1" x14ac:dyDescent="0.2">
      <c r="B46" s="21"/>
      <c r="AR46" s="21"/>
    </row>
    <row r="47" spans="1:57" s="1" customFormat="1" ht="14.45" customHeight="1" x14ac:dyDescent="0.2">
      <c r="B47" s="21"/>
      <c r="AR47" s="21"/>
    </row>
    <row r="48" spans="1:57" s="1" customFormat="1" ht="14.45" customHeight="1" x14ac:dyDescent="0.2">
      <c r="B48" s="21"/>
      <c r="AR48" s="21"/>
    </row>
    <row r="49" spans="1:57" s="2" customFormat="1" ht="14.45" customHeight="1" x14ac:dyDescent="0.2">
      <c r="B49" s="40"/>
      <c r="D49" s="41" t="s">
        <v>46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47</v>
      </c>
      <c r="AI49" s="42"/>
      <c r="AJ49" s="42"/>
      <c r="AK49" s="42"/>
      <c r="AL49" s="42"/>
      <c r="AM49" s="42"/>
      <c r="AN49" s="42"/>
      <c r="AO49" s="42"/>
      <c r="AR49" s="40"/>
    </row>
    <row r="50" spans="1:57" x14ac:dyDescent="0.2">
      <c r="B50" s="21"/>
      <c r="AR50" s="21"/>
    </row>
    <row r="51" spans="1:57" x14ac:dyDescent="0.2">
      <c r="B51" s="21"/>
      <c r="AR51" s="21"/>
    </row>
    <row r="52" spans="1:57" x14ac:dyDescent="0.2">
      <c r="B52" s="21"/>
      <c r="AR52" s="21"/>
    </row>
    <row r="53" spans="1:57" x14ac:dyDescent="0.2">
      <c r="B53" s="21"/>
      <c r="AR53" s="21"/>
    </row>
    <row r="54" spans="1:57" x14ac:dyDescent="0.2">
      <c r="B54" s="21"/>
      <c r="AR54" s="21"/>
    </row>
    <row r="55" spans="1:57" x14ac:dyDescent="0.2">
      <c r="B55" s="21"/>
      <c r="AR55" s="21"/>
    </row>
    <row r="56" spans="1:57" x14ac:dyDescent="0.2">
      <c r="B56" s="21"/>
      <c r="AR56" s="21"/>
    </row>
    <row r="57" spans="1:57" x14ac:dyDescent="0.2">
      <c r="B57" s="21"/>
      <c r="AR57" s="21"/>
    </row>
    <row r="58" spans="1:57" x14ac:dyDescent="0.2">
      <c r="B58" s="21"/>
      <c r="AR58" s="21"/>
    </row>
    <row r="59" spans="1:57" x14ac:dyDescent="0.2">
      <c r="B59" s="21"/>
      <c r="AR59" s="21"/>
    </row>
    <row r="60" spans="1:57" s="2" customFormat="1" ht="12.75" x14ac:dyDescent="0.2">
      <c r="A60" s="30"/>
      <c r="B60" s="31"/>
      <c r="C60" s="30"/>
      <c r="D60" s="43" t="s">
        <v>48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49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48</v>
      </c>
      <c r="AI60" s="33"/>
      <c r="AJ60" s="33"/>
      <c r="AK60" s="33"/>
      <c r="AL60" s="33"/>
      <c r="AM60" s="43" t="s">
        <v>49</v>
      </c>
      <c r="AN60" s="33"/>
      <c r="AO60" s="33"/>
      <c r="AP60" s="30"/>
      <c r="AQ60" s="30"/>
      <c r="AR60" s="31"/>
      <c r="BE60" s="30"/>
    </row>
    <row r="61" spans="1:57" x14ac:dyDescent="0.2">
      <c r="B61" s="21"/>
      <c r="AR61" s="21"/>
    </row>
    <row r="62" spans="1:57" x14ac:dyDescent="0.2">
      <c r="B62" s="21"/>
      <c r="AR62" s="21"/>
    </row>
    <row r="63" spans="1:57" x14ac:dyDescent="0.2">
      <c r="B63" s="21"/>
      <c r="AR63" s="21"/>
    </row>
    <row r="64" spans="1:57" s="2" customFormat="1" ht="12.75" x14ac:dyDescent="0.2">
      <c r="A64" s="30"/>
      <c r="B64" s="31"/>
      <c r="C64" s="30"/>
      <c r="D64" s="41" t="s">
        <v>50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51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x14ac:dyDescent="0.2">
      <c r="B65" s="21"/>
      <c r="AR65" s="21"/>
    </row>
    <row r="66" spans="1:57" x14ac:dyDescent="0.2">
      <c r="B66" s="21"/>
      <c r="AR66" s="21"/>
    </row>
    <row r="67" spans="1:57" x14ac:dyDescent="0.2">
      <c r="B67" s="21"/>
      <c r="AR67" s="21"/>
    </row>
    <row r="68" spans="1:57" x14ac:dyDescent="0.2">
      <c r="B68" s="21"/>
      <c r="AR68" s="21"/>
    </row>
    <row r="69" spans="1:57" x14ac:dyDescent="0.2">
      <c r="B69" s="21"/>
      <c r="AR69" s="21"/>
    </row>
    <row r="70" spans="1:57" x14ac:dyDescent="0.2">
      <c r="B70" s="21"/>
      <c r="AR70" s="21"/>
    </row>
    <row r="71" spans="1:57" x14ac:dyDescent="0.2">
      <c r="B71" s="21"/>
      <c r="AR71" s="21"/>
    </row>
    <row r="72" spans="1:57" x14ac:dyDescent="0.2">
      <c r="B72" s="21"/>
      <c r="AR72" s="21"/>
    </row>
    <row r="73" spans="1:57" x14ac:dyDescent="0.2">
      <c r="B73" s="21"/>
      <c r="AR73" s="21"/>
    </row>
    <row r="74" spans="1:57" x14ac:dyDescent="0.2">
      <c r="B74" s="21"/>
      <c r="AR74" s="21"/>
    </row>
    <row r="75" spans="1:57" s="2" customFormat="1" ht="12.75" x14ac:dyDescent="0.2">
      <c r="A75" s="30"/>
      <c r="B75" s="31"/>
      <c r="C75" s="30"/>
      <c r="D75" s="43" t="s">
        <v>48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49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48</v>
      </c>
      <c r="AI75" s="33"/>
      <c r="AJ75" s="33"/>
      <c r="AK75" s="33"/>
      <c r="AL75" s="33"/>
      <c r="AM75" s="43" t="s">
        <v>49</v>
      </c>
      <c r="AN75" s="33"/>
      <c r="AO75" s="33"/>
      <c r="AP75" s="30"/>
      <c r="AQ75" s="30"/>
      <c r="AR75" s="31"/>
      <c r="BE75" s="30"/>
    </row>
    <row r="76" spans="1:57" s="2" customFormat="1" x14ac:dyDescent="0.2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 x14ac:dyDescent="0.2">
      <c r="A82" s="30"/>
      <c r="B82" s="31"/>
      <c r="C82" s="22" t="s">
        <v>52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 x14ac:dyDescent="0.2">
      <c r="B84" s="49"/>
      <c r="C84" s="27" t="s">
        <v>12</v>
      </c>
      <c r="L84" s="4" t="str">
        <f>K5</f>
        <v>20-03-21a</v>
      </c>
      <c r="AR84" s="49"/>
    </row>
    <row r="85" spans="1:91" s="5" customFormat="1" ht="36.950000000000003" customHeight="1" x14ac:dyDescent="0.2">
      <c r="B85" s="50"/>
      <c r="C85" s="51" t="s">
        <v>14</v>
      </c>
      <c r="L85" s="211" t="str">
        <f>K6</f>
        <v>STAVEBNÍ ÚPRAVY 2.NP, DAIKONIE ČCE - středisko Sobotín, k.ú. Petrov nad Desnou, parc.č. 827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50"/>
    </row>
    <row r="86" spans="1:91" s="2" customFormat="1" ht="6.95" customHeight="1" x14ac:dyDescent="0.2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 x14ac:dyDescent="0.2">
      <c r="A87" s="30"/>
      <c r="B87" s="31"/>
      <c r="C87" s="27" t="s">
        <v>18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Petrov nad Desnou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20</v>
      </c>
      <c r="AJ87" s="30"/>
      <c r="AK87" s="30"/>
      <c r="AL87" s="30"/>
      <c r="AM87" s="213">
        <f>IF(AN8= "","",AN8)</f>
        <v>44301</v>
      </c>
      <c r="AN87" s="213"/>
      <c r="AO87" s="30"/>
      <c r="AP87" s="30"/>
      <c r="AQ87" s="30"/>
      <c r="AR87" s="31"/>
      <c r="BE87" s="30"/>
    </row>
    <row r="88" spans="1:91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40.15" customHeight="1" x14ac:dyDescent="0.2">
      <c r="A89" s="30"/>
      <c r="B89" s="31"/>
      <c r="C89" s="27" t="s">
        <v>21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Daikonie Českobratrské církve evangelické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27</v>
      </c>
      <c r="AJ89" s="30"/>
      <c r="AK89" s="30"/>
      <c r="AL89" s="30"/>
      <c r="AM89" s="214" t="str">
        <f>IF(E17="","",E17)</f>
        <v>ATELIER AVANT, projektová a inženýrská kancelář</v>
      </c>
      <c r="AN89" s="215"/>
      <c r="AO89" s="215"/>
      <c r="AP89" s="215"/>
      <c r="AQ89" s="30"/>
      <c r="AR89" s="31"/>
      <c r="AS89" s="216" t="s">
        <v>53</v>
      </c>
      <c r="AT89" s="217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 x14ac:dyDescent="0.2">
      <c r="A90" s="30"/>
      <c r="B90" s="31"/>
      <c r="C90" s="27" t="s">
        <v>25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 xml:space="preserve">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30</v>
      </c>
      <c r="AJ90" s="30"/>
      <c r="AK90" s="30"/>
      <c r="AL90" s="30"/>
      <c r="AM90" s="214" t="str">
        <f>IF(E20="","",E20)</f>
        <v>Zdeněk Ambrož</v>
      </c>
      <c r="AN90" s="215"/>
      <c r="AO90" s="215"/>
      <c r="AP90" s="215"/>
      <c r="AQ90" s="30"/>
      <c r="AR90" s="31"/>
      <c r="AS90" s="218"/>
      <c r="AT90" s="219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 x14ac:dyDescent="0.2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8"/>
      <c r="AT91" s="219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 x14ac:dyDescent="0.2">
      <c r="A92" s="30"/>
      <c r="B92" s="31"/>
      <c r="C92" s="206" t="s">
        <v>54</v>
      </c>
      <c r="D92" s="207"/>
      <c r="E92" s="207"/>
      <c r="F92" s="207"/>
      <c r="G92" s="207"/>
      <c r="H92" s="58"/>
      <c r="I92" s="208" t="s">
        <v>55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56</v>
      </c>
      <c r="AH92" s="207"/>
      <c r="AI92" s="207"/>
      <c r="AJ92" s="207"/>
      <c r="AK92" s="207"/>
      <c r="AL92" s="207"/>
      <c r="AM92" s="207"/>
      <c r="AN92" s="208" t="s">
        <v>57</v>
      </c>
      <c r="AO92" s="207"/>
      <c r="AP92" s="210"/>
      <c r="AQ92" s="59" t="s">
        <v>58</v>
      </c>
      <c r="AR92" s="31"/>
      <c r="AS92" s="60" t="s">
        <v>59</v>
      </c>
      <c r="AT92" s="61" t="s">
        <v>60</v>
      </c>
      <c r="AU92" s="61" t="s">
        <v>61</v>
      </c>
      <c r="AV92" s="61" t="s">
        <v>62</v>
      </c>
      <c r="AW92" s="61" t="s">
        <v>63</v>
      </c>
      <c r="AX92" s="61" t="s">
        <v>64</v>
      </c>
      <c r="AY92" s="61" t="s">
        <v>65</v>
      </c>
      <c r="AZ92" s="61" t="s">
        <v>66</v>
      </c>
      <c r="BA92" s="61" t="s">
        <v>67</v>
      </c>
      <c r="BB92" s="61" t="s">
        <v>68</v>
      </c>
      <c r="BC92" s="61" t="s">
        <v>69</v>
      </c>
      <c r="BD92" s="62" t="s">
        <v>70</v>
      </c>
      <c r="BE92" s="30"/>
    </row>
    <row r="93" spans="1:91" s="2" customFormat="1" ht="10.9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 x14ac:dyDescent="0.2">
      <c r="B94" s="66"/>
      <c r="C94" s="67" t="s">
        <v>71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30">
        <f>ROUND(AG95,2)</f>
        <v>0</v>
      </c>
      <c r="AH94" s="230"/>
      <c r="AI94" s="230"/>
      <c r="AJ94" s="230"/>
      <c r="AK94" s="230"/>
      <c r="AL94" s="230"/>
      <c r="AM94" s="230"/>
      <c r="AN94" s="231">
        <f>SUM(AG94,AT94)</f>
        <v>0</v>
      </c>
      <c r="AO94" s="231"/>
      <c r="AP94" s="231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2458.47766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72</v>
      </c>
      <c r="BT94" s="75" t="s">
        <v>73</v>
      </c>
      <c r="BU94" s="76" t="s">
        <v>74</v>
      </c>
      <c r="BV94" s="75" t="s">
        <v>75</v>
      </c>
      <c r="BW94" s="75" t="s">
        <v>4</v>
      </c>
      <c r="BX94" s="75" t="s">
        <v>76</v>
      </c>
      <c r="CL94" s="75" t="s">
        <v>1</v>
      </c>
    </row>
    <row r="95" spans="1:91" s="7" customFormat="1" ht="16.5" customHeight="1" x14ac:dyDescent="0.2">
      <c r="A95" s="77" t="s">
        <v>77</v>
      </c>
      <c r="B95" s="78"/>
      <c r="C95" s="79"/>
      <c r="D95" s="229" t="s">
        <v>78</v>
      </c>
      <c r="E95" s="229"/>
      <c r="F95" s="229"/>
      <c r="G95" s="229"/>
      <c r="H95" s="229"/>
      <c r="I95" s="80"/>
      <c r="J95" s="229" t="s">
        <v>79</v>
      </c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7">
        <f>'01 - ARCHITEKTONICKO STAV...'!J32</f>
        <v>0</v>
      </c>
      <c r="AH95" s="228"/>
      <c r="AI95" s="228"/>
      <c r="AJ95" s="228"/>
      <c r="AK95" s="228"/>
      <c r="AL95" s="228"/>
      <c r="AM95" s="228"/>
      <c r="AN95" s="227">
        <f>SUM(AG95,AT95)</f>
        <v>0</v>
      </c>
      <c r="AO95" s="228"/>
      <c r="AP95" s="228"/>
      <c r="AQ95" s="81" t="s">
        <v>80</v>
      </c>
      <c r="AR95" s="78"/>
      <c r="AS95" s="82">
        <v>0</v>
      </c>
      <c r="AT95" s="83">
        <f>ROUND(SUM(AV95:AW95),2)</f>
        <v>0</v>
      </c>
      <c r="AU95" s="84">
        <f>'01 - ARCHITEKTONICKO STAV...'!P149</f>
        <v>2458.4776579999998</v>
      </c>
      <c r="AV95" s="83">
        <f>'01 - ARCHITEKTONICKO STAV...'!J35</f>
        <v>0</v>
      </c>
      <c r="AW95" s="83">
        <f>'01 - ARCHITEKTONICKO STAV...'!J36</f>
        <v>0</v>
      </c>
      <c r="AX95" s="83">
        <f>'01 - ARCHITEKTONICKO STAV...'!J37</f>
        <v>0</v>
      </c>
      <c r="AY95" s="83">
        <f>'01 - ARCHITEKTONICKO STAV...'!J38</f>
        <v>0</v>
      </c>
      <c r="AZ95" s="83">
        <f>'01 - ARCHITEKTONICKO STAV...'!F35</f>
        <v>0</v>
      </c>
      <c r="BA95" s="83">
        <f>'01 - ARCHITEKTONICKO STAV...'!F36</f>
        <v>0</v>
      </c>
      <c r="BB95" s="83">
        <f>'01 - ARCHITEKTONICKO STAV...'!F37</f>
        <v>0</v>
      </c>
      <c r="BC95" s="83">
        <f>'01 - ARCHITEKTONICKO STAV...'!F38</f>
        <v>0</v>
      </c>
      <c r="BD95" s="85">
        <f>'01 - ARCHITEKTONICKO STAV...'!F39</f>
        <v>0</v>
      </c>
      <c r="BT95" s="86" t="s">
        <v>81</v>
      </c>
      <c r="BV95" s="86" t="s">
        <v>75</v>
      </c>
      <c r="BW95" s="86" t="s">
        <v>82</v>
      </c>
      <c r="BX95" s="86" t="s">
        <v>4</v>
      </c>
      <c r="CL95" s="86" t="s">
        <v>1</v>
      </c>
      <c r="CM95" s="86" t="s">
        <v>81</v>
      </c>
    </row>
    <row r="96" spans="1:91" s="2" customFormat="1" ht="30" customHeight="1" x14ac:dyDescent="0.2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 x14ac:dyDescent="0.2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1 - ARCHITEKTONICKO STAV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025"/>
  <sheetViews>
    <sheetView showGridLines="0" tabSelected="1" topLeftCell="A372" workbookViewId="0">
      <selection activeCell="F515" sqref="F51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7"/>
    </row>
    <row r="2" spans="1:46" s="1" customFormat="1" ht="36.950000000000003" customHeight="1" x14ac:dyDescent="0.2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8" t="s">
        <v>82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81</v>
      </c>
    </row>
    <row r="4" spans="1:46" s="1" customFormat="1" ht="24.95" customHeight="1" x14ac:dyDescent="0.2">
      <c r="B4" s="21"/>
      <c r="D4" s="22" t="s">
        <v>83</v>
      </c>
      <c r="L4" s="21"/>
      <c r="M4" s="88" t="s">
        <v>10</v>
      </c>
      <c r="AT4" s="18" t="s">
        <v>3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27" t="s">
        <v>14</v>
      </c>
      <c r="L6" s="21"/>
    </row>
    <row r="7" spans="1:46" s="1" customFormat="1" ht="26.25" customHeight="1" x14ac:dyDescent="0.2">
      <c r="B7" s="21"/>
      <c r="E7" s="240" t="str">
        <f>'Rekapitulace stavby'!K6</f>
        <v>STAVEBNÍ ÚPRAVY 2.NP, DAIKONIE ČCE - středisko Sobotín, k.ú. Petrov nad Desnou, parc.č. 827</v>
      </c>
      <c r="F7" s="241"/>
      <c r="G7" s="241"/>
      <c r="H7" s="241"/>
      <c r="L7" s="21"/>
    </row>
    <row r="8" spans="1:46" s="2" customFormat="1" ht="12" customHeight="1" x14ac:dyDescent="0.2">
      <c r="A8" s="30"/>
      <c r="B8" s="31"/>
      <c r="C8" s="30"/>
      <c r="D8" s="27" t="s">
        <v>84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 x14ac:dyDescent="0.2">
      <c r="A9" s="30"/>
      <c r="B9" s="31"/>
      <c r="C9" s="30"/>
      <c r="D9" s="30"/>
      <c r="E9" s="211" t="s">
        <v>85</v>
      </c>
      <c r="F9" s="238"/>
      <c r="G9" s="238"/>
      <c r="H9" s="238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x14ac:dyDescent="0.2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 x14ac:dyDescent="0.2">
      <c r="A11" s="30"/>
      <c r="B11" s="31"/>
      <c r="C11" s="30"/>
      <c r="D11" s="27" t="s">
        <v>16</v>
      </c>
      <c r="E11" s="30"/>
      <c r="F11" s="25" t="s">
        <v>1</v>
      </c>
      <c r="G11" s="30"/>
      <c r="H11" s="30"/>
      <c r="I11" s="27" t="s">
        <v>17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7" t="s">
        <v>18</v>
      </c>
      <c r="E12" s="30"/>
      <c r="F12" s="25" t="s">
        <v>19</v>
      </c>
      <c r="G12" s="30"/>
      <c r="H12" s="30"/>
      <c r="I12" s="27" t="s">
        <v>20</v>
      </c>
      <c r="J12" s="53">
        <f>'Rekapitulace stavby'!AN8</f>
        <v>44301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 x14ac:dyDescent="0.2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 x14ac:dyDescent="0.2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 x14ac:dyDescent="0.2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 x14ac:dyDescent="0.2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tr">
        <f>'Rekapitulace stavby'!AN13</f>
        <v/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 x14ac:dyDescent="0.2">
      <c r="A18" s="30"/>
      <c r="B18" s="31"/>
      <c r="C18" s="30"/>
      <c r="D18" s="30"/>
      <c r="E18" s="232" t="str">
        <f>'Rekapitulace stavby'!E14</f>
        <v xml:space="preserve"> </v>
      </c>
      <c r="F18" s="232"/>
      <c r="G18" s="232"/>
      <c r="H18" s="232"/>
      <c r="I18" s="27" t="s">
        <v>24</v>
      </c>
      <c r="J18" s="25" t="str">
        <f>'Rekapitulace stavby'!AN14</f>
        <v/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 x14ac:dyDescent="0.2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 x14ac:dyDescent="0.2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 x14ac:dyDescent="0.2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 x14ac:dyDescent="0.2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 x14ac:dyDescent="0.2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 x14ac:dyDescent="0.2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 x14ac:dyDescent="0.2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 x14ac:dyDescent="0.2">
      <c r="A27" s="89"/>
      <c r="B27" s="90"/>
      <c r="C27" s="89"/>
      <c r="D27" s="89"/>
      <c r="E27" s="234" t="s">
        <v>1</v>
      </c>
      <c r="F27" s="234"/>
      <c r="G27" s="234"/>
      <c r="H27" s="234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 x14ac:dyDescent="0.2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4.45" customHeight="1" x14ac:dyDescent="0.2">
      <c r="A30" s="30"/>
      <c r="B30" s="31"/>
      <c r="C30" s="30"/>
      <c r="D30" s="25" t="s">
        <v>86</v>
      </c>
      <c r="E30" s="30"/>
      <c r="F30" s="30"/>
      <c r="G30" s="30"/>
      <c r="H30" s="30"/>
      <c r="I30" s="30"/>
      <c r="J30" s="92">
        <f>J96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4.45" customHeight="1" x14ac:dyDescent="0.2">
      <c r="A31" s="30"/>
      <c r="B31" s="31"/>
      <c r="C31" s="30"/>
      <c r="D31" s="93" t="s">
        <v>87</v>
      </c>
      <c r="E31" s="30"/>
      <c r="F31" s="30"/>
      <c r="G31" s="30"/>
      <c r="H31" s="30"/>
      <c r="I31" s="30"/>
      <c r="J31" s="92">
        <f>J126</f>
        <v>0</v>
      </c>
      <c r="K31" s="30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 x14ac:dyDescent="0.2">
      <c r="A32" s="30"/>
      <c r="B32" s="31"/>
      <c r="C32" s="30"/>
      <c r="D32" s="94" t="s">
        <v>33</v>
      </c>
      <c r="E32" s="30"/>
      <c r="F32" s="30"/>
      <c r="G32" s="30"/>
      <c r="H32" s="30"/>
      <c r="I32" s="30"/>
      <c r="J32" s="69">
        <f>ROUND(J30 + J31, 2)</f>
        <v>0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 x14ac:dyDescent="0.2">
      <c r="A33" s="30"/>
      <c r="B33" s="31"/>
      <c r="C33" s="30"/>
      <c r="D33" s="64"/>
      <c r="E33" s="64"/>
      <c r="F33" s="64"/>
      <c r="G33" s="64"/>
      <c r="H33" s="64"/>
      <c r="I33" s="64"/>
      <c r="J33" s="64"/>
      <c r="K33" s="64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 x14ac:dyDescent="0.2">
      <c r="A34" s="30"/>
      <c r="B34" s="31"/>
      <c r="C34" s="30"/>
      <c r="D34" s="30"/>
      <c r="E34" s="30"/>
      <c r="F34" s="34" t="s">
        <v>35</v>
      </c>
      <c r="G34" s="30"/>
      <c r="H34" s="30"/>
      <c r="I34" s="34" t="s">
        <v>34</v>
      </c>
      <c r="J34" s="34" t="s">
        <v>36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 x14ac:dyDescent="0.2">
      <c r="A35" s="30"/>
      <c r="B35" s="31"/>
      <c r="C35" s="30"/>
      <c r="D35" s="95" t="s">
        <v>37</v>
      </c>
      <c r="E35" s="27" t="s">
        <v>38</v>
      </c>
      <c r="F35" s="96">
        <f>ROUND((SUM(BE126:BE129) + SUM(BE149:BE1024)),  2)</f>
        <v>0</v>
      </c>
      <c r="G35" s="30"/>
      <c r="H35" s="30"/>
      <c r="I35" s="97">
        <v>0.21</v>
      </c>
      <c r="J35" s="96">
        <f>ROUND(((SUM(BE126:BE129) + SUM(BE149:BE1024))*I35),  2)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 x14ac:dyDescent="0.2">
      <c r="A36" s="30"/>
      <c r="B36" s="31"/>
      <c r="C36" s="30"/>
      <c r="D36" s="30"/>
      <c r="E36" s="27" t="s">
        <v>39</v>
      </c>
      <c r="F36" s="96">
        <f>ROUND((SUM(BF126:BF129) + SUM(BF149:BF1024)),  2)</f>
        <v>0</v>
      </c>
      <c r="G36" s="30"/>
      <c r="H36" s="30"/>
      <c r="I36" s="97">
        <v>0.15</v>
      </c>
      <c r="J36" s="96">
        <f>ROUND(((SUM(BF126:BF129) + SUM(BF149:BF1024))*I36),  2)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 x14ac:dyDescent="0.2">
      <c r="A37" s="30"/>
      <c r="B37" s="31"/>
      <c r="C37" s="30"/>
      <c r="D37" s="30"/>
      <c r="E37" s="27" t="s">
        <v>40</v>
      </c>
      <c r="F37" s="96">
        <f>ROUND((SUM(BG126:BG129) + SUM(BG149:BG1024)),  2)</f>
        <v>0</v>
      </c>
      <c r="G37" s="30"/>
      <c r="H37" s="30"/>
      <c r="I37" s="97">
        <v>0.21</v>
      </c>
      <c r="J37" s="96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 x14ac:dyDescent="0.2">
      <c r="A38" s="30"/>
      <c r="B38" s="31"/>
      <c r="C38" s="30"/>
      <c r="D38" s="30"/>
      <c r="E38" s="27" t="s">
        <v>41</v>
      </c>
      <c r="F38" s="96">
        <f>ROUND((SUM(BH126:BH129) + SUM(BH149:BH1024)),  2)</f>
        <v>0</v>
      </c>
      <c r="G38" s="30"/>
      <c r="H38" s="30"/>
      <c r="I38" s="97">
        <v>0.15</v>
      </c>
      <c r="J38" s="96">
        <f>0</f>
        <v>0</v>
      </c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 x14ac:dyDescent="0.2">
      <c r="A39" s="30"/>
      <c r="B39" s="31"/>
      <c r="C39" s="30"/>
      <c r="D39" s="30"/>
      <c r="E39" s="27" t="s">
        <v>42</v>
      </c>
      <c r="F39" s="96">
        <f>ROUND((SUM(BI126:BI129) + SUM(BI149:BI1024)),  2)</f>
        <v>0</v>
      </c>
      <c r="G39" s="30"/>
      <c r="H39" s="30"/>
      <c r="I39" s="97">
        <v>0</v>
      </c>
      <c r="J39" s="96">
        <f>0</f>
        <v>0</v>
      </c>
      <c r="K39" s="3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 x14ac:dyDescent="0.2">
      <c r="A41" s="30"/>
      <c r="B41" s="31"/>
      <c r="C41" s="98"/>
      <c r="D41" s="99" t="s">
        <v>43</v>
      </c>
      <c r="E41" s="58"/>
      <c r="F41" s="58"/>
      <c r="G41" s="100" t="s">
        <v>44</v>
      </c>
      <c r="H41" s="101" t="s">
        <v>45</v>
      </c>
      <c r="I41" s="58"/>
      <c r="J41" s="102">
        <f>SUM(J32:J39)</f>
        <v>0</v>
      </c>
      <c r="K41" s="103"/>
      <c r="L41" s="4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0"/>
      <c r="D50" s="41" t="s">
        <v>46</v>
      </c>
      <c r="E50" s="42"/>
      <c r="F50" s="42"/>
      <c r="G50" s="41" t="s">
        <v>47</v>
      </c>
      <c r="H50" s="42"/>
      <c r="I50" s="42"/>
      <c r="J50" s="42"/>
      <c r="K50" s="42"/>
      <c r="L50" s="40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0"/>
      <c r="B61" s="31"/>
      <c r="C61" s="30"/>
      <c r="D61" s="43" t="s">
        <v>48</v>
      </c>
      <c r="E61" s="33"/>
      <c r="F61" s="104" t="s">
        <v>49</v>
      </c>
      <c r="G61" s="43" t="s">
        <v>48</v>
      </c>
      <c r="H61" s="33"/>
      <c r="I61" s="33"/>
      <c r="J61" s="105" t="s">
        <v>49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0"/>
      <c r="B65" s="31"/>
      <c r="C65" s="30"/>
      <c r="D65" s="41" t="s">
        <v>50</v>
      </c>
      <c r="E65" s="44"/>
      <c r="F65" s="44"/>
      <c r="G65" s="41" t="s">
        <v>51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0"/>
      <c r="B76" s="31"/>
      <c r="C76" s="30"/>
      <c r="D76" s="43" t="s">
        <v>48</v>
      </c>
      <c r="E76" s="33"/>
      <c r="F76" s="104" t="s">
        <v>49</v>
      </c>
      <c r="G76" s="43" t="s">
        <v>48</v>
      </c>
      <c r="H76" s="33"/>
      <c r="I76" s="33"/>
      <c r="J76" s="105" t="s">
        <v>49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 x14ac:dyDescent="0.2">
      <c r="A82" s="30"/>
      <c r="B82" s="31"/>
      <c r="C82" s="22" t="s">
        <v>88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 x14ac:dyDescent="0.2">
      <c r="A84" s="30"/>
      <c r="B84" s="31"/>
      <c r="C84" s="27" t="s">
        <v>14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 x14ac:dyDescent="0.2">
      <c r="A85" s="30"/>
      <c r="B85" s="31"/>
      <c r="C85" s="30"/>
      <c r="D85" s="30"/>
      <c r="E85" s="240" t="str">
        <f>E7</f>
        <v>STAVEBNÍ ÚPRAVY 2.NP, DAIKONIE ČCE - středisko Sobotín, k.ú. Petrov nad Desnou, parc.č. 827</v>
      </c>
      <c r="F85" s="241"/>
      <c r="G85" s="241"/>
      <c r="H85" s="241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 x14ac:dyDescent="0.2">
      <c r="A86" s="30"/>
      <c r="B86" s="31"/>
      <c r="C86" s="27" t="s">
        <v>84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 x14ac:dyDescent="0.2">
      <c r="A87" s="30"/>
      <c r="B87" s="31"/>
      <c r="C87" s="30"/>
      <c r="D87" s="30"/>
      <c r="E87" s="211" t="str">
        <f>E9</f>
        <v>01 - ARCHITEKTONICKO STAVEBNÍ ŘEŠENÍ</v>
      </c>
      <c r="F87" s="238"/>
      <c r="G87" s="238"/>
      <c r="H87" s="238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 x14ac:dyDescent="0.2">
      <c r="A89" s="30"/>
      <c r="B89" s="31"/>
      <c r="C89" s="27" t="s">
        <v>18</v>
      </c>
      <c r="D89" s="30"/>
      <c r="E89" s="30"/>
      <c r="F89" s="25" t="str">
        <f>F12</f>
        <v>Petrov nad Desnou</v>
      </c>
      <c r="G89" s="30"/>
      <c r="H89" s="30"/>
      <c r="I89" s="27" t="s">
        <v>20</v>
      </c>
      <c r="J89" s="53">
        <f>IF(J12="","",J12)</f>
        <v>44301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40.15" customHeight="1" x14ac:dyDescent="0.2">
      <c r="A91" s="30"/>
      <c r="B91" s="31"/>
      <c r="C91" s="27" t="s">
        <v>21</v>
      </c>
      <c r="D91" s="30"/>
      <c r="E91" s="30"/>
      <c r="F91" s="25" t="str">
        <f>E15</f>
        <v>Daikonie Českobratrské církve evangelické</v>
      </c>
      <c r="G91" s="30"/>
      <c r="H91" s="30"/>
      <c r="I91" s="27" t="s">
        <v>27</v>
      </c>
      <c r="J91" s="28" t="str">
        <f>E21</f>
        <v>ATELIER AVANT, projektová a inženýrská kancelář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 x14ac:dyDescent="0.2">
      <c r="A92" s="30"/>
      <c r="B92" s="31"/>
      <c r="C92" s="27" t="s">
        <v>25</v>
      </c>
      <c r="D92" s="30"/>
      <c r="E92" s="30"/>
      <c r="F92" s="25" t="str">
        <f>IF(E18="","",E18)</f>
        <v xml:space="preserve"> </v>
      </c>
      <c r="G92" s="30"/>
      <c r="H92" s="30"/>
      <c r="I92" s="27" t="s">
        <v>30</v>
      </c>
      <c r="J92" s="28" t="str">
        <f>E24</f>
        <v>Zdeněk Ambrož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 x14ac:dyDescent="0.2">
      <c r="A94" s="30"/>
      <c r="B94" s="31"/>
      <c r="C94" s="106" t="s">
        <v>89</v>
      </c>
      <c r="D94" s="98"/>
      <c r="E94" s="98"/>
      <c r="F94" s="98"/>
      <c r="G94" s="98"/>
      <c r="H94" s="98"/>
      <c r="I94" s="98"/>
      <c r="J94" s="107" t="s">
        <v>90</v>
      </c>
      <c r="K94" s="98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 x14ac:dyDescent="0.2">
      <c r="A96" s="30"/>
      <c r="B96" s="31"/>
      <c r="C96" s="108" t="s">
        <v>91</v>
      </c>
      <c r="D96" s="30"/>
      <c r="E96" s="30"/>
      <c r="F96" s="30"/>
      <c r="G96" s="30"/>
      <c r="H96" s="30"/>
      <c r="I96" s="30"/>
      <c r="J96" s="69">
        <f>J149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92</v>
      </c>
    </row>
    <row r="97" spans="2:12" s="9" customFormat="1" ht="24.95" customHeight="1" x14ac:dyDescent="0.2">
      <c r="B97" s="109"/>
      <c r="D97" s="110" t="s">
        <v>93</v>
      </c>
      <c r="E97" s="111"/>
      <c r="F97" s="111"/>
      <c r="G97" s="111"/>
      <c r="H97" s="111"/>
      <c r="I97" s="111"/>
      <c r="J97" s="112">
        <f>J150</f>
        <v>0</v>
      </c>
      <c r="L97" s="109"/>
    </row>
    <row r="98" spans="2:12" s="10" customFormat="1" ht="19.899999999999999" customHeight="1" x14ac:dyDescent="0.2">
      <c r="B98" s="113"/>
      <c r="D98" s="114" t="s">
        <v>94</v>
      </c>
      <c r="E98" s="115"/>
      <c r="F98" s="115"/>
      <c r="G98" s="115"/>
      <c r="H98" s="115"/>
      <c r="I98" s="115"/>
      <c r="J98" s="116">
        <f>J151</f>
        <v>0</v>
      </c>
      <c r="L98" s="113"/>
    </row>
    <row r="99" spans="2:12" s="10" customFormat="1" ht="14.85" customHeight="1" x14ac:dyDescent="0.2">
      <c r="B99" s="113"/>
      <c r="D99" s="114" t="s">
        <v>95</v>
      </c>
      <c r="E99" s="115"/>
      <c r="F99" s="115"/>
      <c r="G99" s="115"/>
      <c r="H99" s="115"/>
      <c r="I99" s="115"/>
      <c r="J99" s="116">
        <f>J152</f>
        <v>0</v>
      </c>
      <c r="L99" s="113"/>
    </row>
    <row r="100" spans="2:12" s="10" customFormat="1" ht="14.85" customHeight="1" x14ac:dyDescent="0.2">
      <c r="B100" s="113"/>
      <c r="D100" s="114" t="s">
        <v>96</v>
      </c>
      <c r="E100" s="115"/>
      <c r="F100" s="115"/>
      <c r="G100" s="115"/>
      <c r="H100" s="115"/>
      <c r="I100" s="115"/>
      <c r="J100" s="116">
        <f>J197</f>
        <v>0</v>
      </c>
      <c r="L100" s="113"/>
    </row>
    <row r="101" spans="2:12" s="10" customFormat="1" ht="19.899999999999999" customHeight="1" x14ac:dyDescent="0.2">
      <c r="B101" s="113"/>
      <c r="D101" s="114" t="s">
        <v>97</v>
      </c>
      <c r="E101" s="115"/>
      <c r="F101" s="115"/>
      <c r="G101" s="115"/>
      <c r="H101" s="115"/>
      <c r="I101" s="115"/>
      <c r="J101" s="116">
        <f>J237</f>
        <v>0</v>
      </c>
      <c r="L101" s="113"/>
    </row>
    <row r="102" spans="2:12" s="10" customFormat="1" ht="14.85" customHeight="1" x14ac:dyDescent="0.2">
      <c r="B102" s="113"/>
      <c r="D102" s="114" t="s">
        <v>98</v>
      </c>
      <c r="E102" s="115"/>
      <c r="F102" s="115"/>
      <c r="G102" s="115"/>
      <c r="H102" s="115"/>
      <c r="I102" s="115"/>
      <c r="J102" s="116">
        <f>J238</f>
        <v>0</v>
      </c>
      <c r="L102" s="113"/>
    </row>
    <row r="103" spans="2:12" s="10" customFormat="1" ht="19.899999999999999" customHeight="1" x14ac:dyDescent="0.2">
      <c r="B103" s="113"/>
      <c r="D103" s="114" t="s">
        <v>99</v>
      </c>
      <c r="E103" s="115"/>
      <c r="F103" s="115"/>
      <c r="G103" s="115"/>
      <c r="H103" s="115"/>
      <c r="I103" s="115"/>
      <c r="J103" s="116">
        <f>J259</f>
        <v>0</v>
      </c>
      <c r="L103" s="113"/>
    </row>
    <row r="104" spans="2:12" s="10" customFormat="1" ht="14.85" customHeight="1" x14ac:dyDescent="0.2">
      <c r="B104" s="113"/>
      <c r="D104" s="114" t="s">
        <v>100</v>
      </c>
      <c r="E104" s="115"/>
      <c r="F104" s="115"/>
      <c r="G104" s="115"/>
      <c r="H104" s="115"/>
      <c r="I104" s="115"/>
      <c r="J104" s="116">
        <f>J260</f>
        <v>0</v>
      </c>
      <c r="L104" s="113"/>
    </row>
    <row r="105" spans="2:12" s="10" customFormat="1" ht="14.85" customHeight="1" x14ac:dyDescent="0.2">
      <c r="B105" s="113"/>
      <c r="D105" s="114" t="s">
        <v>101</v>
      </c>
      <c r="E105" s="115"/>
      <c r="F105" s="115"/>
      <c r="G105" s="115"/>
      <c r="H105" s="115"/>
      <c r="I105" s="115"/>
      <c r="J105" s="116">
        <f>J318</f>
        <v>0</v>
      </c>
      <c r="L105" s="113"/>
    </row>
    <row r="106" spans="2:12" s="10" customFormat="1" ht="14.85" customHeight="1" x14ac:dyDescent="0.2">
      <c r="B106" s="113"/>
      <c r="D106" s="114" t="s">
        <v>102</v>
      </c>
      <c r="E106" s="115"/>
      <c r="F106" s="115"/>
      <c r="G106" s="115"/>
      <c r="H106" s="115"/>
      <c r="I106" s="115"/>
      <c r="J106" s="116">
        <f>J348</f>
        <v>0</v>
      </c>
      <c r="L106" s="113"/>
    </row>
    <row r="107" spans="2:12" s="10" customFormat="1" ht="19.899999999999999" customHeight="1" x14ac:dyDescent="0.2">
      <c r="B107" s="113"/>
      <c r="D107" s="114" t="s">
        <v>103</v>
      </c>
      <c r="E107" s="115"/>
      <c r="F107" s="115"/>
      <c r="G107" s="115"/>
      <c r="H107" s="115"/>
      <c r="I107" s="115"/>
      <c r="J107" s="116">
        <f>J359</f>
        <v>0</v>
      </c>
      <c r="L107" s="113"/>
    </row>
    <row r="108" spans="2:12" s="10" customFormat="1" ht="14.85" customHeight="1" x14ac:dyDescent="0.2">
      <c r="B108" s="113"/>
      <c r="D108" s="114" t="s">
        <v>104</v>
      </c>
      <c r="E108" s="115"/>
      <c r="F108" s="115"/>
      <c r="G108" s="115"/>
      <c r="H108" s="115"/>
      <c r="I108" s="115"/>
      <c r="J108" s="116">
        <f>J360</f>
        <v>0</v>
      </c>
      <c r="L108" s="113"/>
    </row>
    <row r="109" spans="2:12" s="10" customFormat="1" ht="14.85" customHeight="1" x14ac:dyDescent="0.2">
      <c r="B109" s="113"/>
      <c r="D109" s="114" t="s">
        <v>105</v>
      </c>
      <c r="E109" s="115"/>
      <c r="F109" s="115"/>
      <c r="G109" s="115"/>
      <c r="H109" s="115"/>
      <c r="I109" s="115"/>
      <c r="J109" s="116">
        <f>J366</f>
        <v>0</v>
      </c>
      <c r="L109" s="113"/>
    </row>
    <row r="110" spans="2:12" s="10" customFormat="1" ht="14.85" customHeight="1" x14ac:dyDescent="0.2">
      <c r="B110" s="113"/>
      <c r="D110" s="114" t="s">
        <v>106</v>
      </c>
      <c r="E110" s="115"/>
      <c r="F110" s="115"/>
      <c r="G110" s="115"/>
      <c r="H110" s="115"/>
      <c r="I110" s="115"/>
      <c r="J110" s="116">
        <f>J369</f>
        <v>0</v>
      </c>
      <c r="L110" s="113"/>
    </row>
    <row r="111" spans="2:12" s="10" customFormat="1" ht="19.899999999999999" customHeight="1" x14ac:dyDescent="0.2">
      <c r="B111" s="113"/>
      <c r="D111" s="114" t="s">
        <v>107</v>
      </c>
      <c r="E111" s="115"/>
      <c r="F111" s="115"/>
      <c r="G111" s="115"/>
      <c r="H111" s="115"/>
      <c r="I111" s="115"/>
      <c r="J111" s="116">
        <f>J491</f>
        <v>0</v>
      </c>
      <c r="L111" s="113"/>
    </row>
    <row r="112" spans="2:12" s="10" customFormat="1" ht="19.899999999999999" customHeight="1" x14ac:dyDescent="0.2">
      <c r="B112" s="113"/>
      <c r="D112" s="114" t="s">
        <v>108</v>
      </c>
      <c r="E112" s="115"/>
      <c r="F112" s="115"/>
      <c r="G112" s="115"/>
      <c r="H112" s="115"/>
      <c r="I112" s="115"/>
      <c r="J112" s="116">
        <f>J501</f>
        <v>0</v>
      </c>
      <c r="L112" s="113"/>
    </row>
    <row r="113" spans="1:65" s="9" customFormat="1" ht="24.95" customHeight="1" x14ac:dyDescent="0.2">
      <c r="B113" s="109"/>
      <c r="D113" s="110" t="s">
        <v>109</v>
      </c>
      <c r="E113" s="111"/>
      <c r="F113" s="111"/>
      <c r="G113" s="111"/>
      <c r="H113" s="111"/>
      <c r="I113" s="111"/>
      <c r="J113" s="112">
        <f>J503</f>
        <v>0</v>
      </c>
      <c r="L113" s="109"/>
    </row>
    <row r="114" spans="1:65" s="10" customFormat="1" ht="19.899999999999999" customHeight="1" x14ac:dyDescent="0.2">
      <c r="B114" s="113"/>
      <c r="D114" s="114" t="s">
        <v>110</v>
      </c>
      <c r="E114" s="115"/>
      <c r="F114" s="115"/>
      <c r="G114" s="115"/>
      <c r="H114" s="115"/>
      <c r="I114" s="115"/>
      <c r="J114" s="116">
        <f>J504</f>
        <v>0</v>
      </c>
      <c r="L114" s="113"/>
    </row>
    <row r="115" spans="1:65" s="10" customFormat="1" ht="19.899999999999999" customHeight="1" x14ac:dyDescent="0.2">
      <c r="B115" s="113"/>
      <c r="D115" s="114" t="s">
        <v>111</v>
      </c>
      <c r="E115" s="115"/>
      <c r="F115" s="115"/>
      <c r="G115" s="115"/>
      <c r="H115" s="115"/>
      <c r="I115" s="115"/>
      <c r="J115" s="116">
        <f>J535</f>
        <v>0</v>
      </c>
      <c r="L115" s="113"/>
    </row>
    <row r="116" spans="1:65" s="10" customFormat="1" ht="19.899999999999999" customHeight="1" x14ac:dyDescent="0.2">
      <c r="B116" s="113"/>
      <c r="D116" s="114" t="s">
        <v>112</v>
      </c>
      <c r="E116" s="115"/>
      <c r="F116" s="115"/>
      <c r="G116" s="115"/>
      <c r="H116" s="115"/>
      <c r="I116" s="115"/>
      <c r="J116" s="116">
        <f>J628</f>
        <v>0</v>
      </c>
      <c r="L116" s="113"/>
    </row>
    <row r="117" spans="1:65" s="10" customFormat="1" ht="19.899999999999999" customHeight="1" x14ac:dyDescent="0.2">
      <c r="B117" s="113"/>
      <c r="D117" s="114" t="s">
        <v>113</v>
      </c>
      <c r="E117" s="115"/>
      <c r="F117" s="115"/>
      <c r="G117" s="115"/>
      <c r="H117" s="115"/>
      <c r="I117" s="115"/>
      <c r="J117" s="116">
        <f>J722</f>
        <v>0</v>
      </c>
      <c r="L117" s="113"/>
    </row>
    <row r="118" spans="1:65" s="10" customFormat="1" ht="19.899999999999999" customHeight="1" x14ac:dyDescent="0.2">
      <c r="B118" s="113"/>
      <c r="D118" s="114" t="s">
        <v>114</v>
      </c>
      <c r="E118" s="115"/>
      <c r="F118" s="115"/>
      <c r="G118" s="115"/>
      <c r="H118" s="115"/>
      <c r="I118" s="115"/>
      <c r="J118" s="116">
        <f>J726</f>
        <v>0</v>
      </c>
      <c r="L118" s="113"/>
    </row>
    <row r="119" spans="1:65" s="10" customFormat="1" ht="19.899999999999999" customHeight="1" x14ac:dyDescent="0.2">
      <c r="B119" s="113"/>
      <c r="D119" s="114" t="s">
        <v>115</v>
      </c>
      <c r="E119" s="115"/>
      <c r="F119" s="115"/>
      <c r="G119" s="115"/>
      <c r="H119" s="115"/>
      <c r="I119" s="115"/>
      <c r="J119" s="116">
        <f>J793</f>
        <v>0</v>
      </c>
      <c r="L119" s="113"/>
    </row>
    <row r="120" spans="1:65" s="10" customFormat="1" ht="19.899999999999999" customHeight="1" x14ac:dyDescent="0.2">
      <c r="B120" s="113"/>
      <c r="D120" s="114" t="s">
        <v>116</v>
      </c>
      <c r="E120" s="115"/>
      <c r="F120" s="115"/>
      <c r="G120" s="115"/>
      <c r="H120" s="115"/>
      <c r="I120" s="115"/>
      <c r="J120" s="116">
        <f>J908</f>
        <v>0</v>
      </c>
      <c r="L120" s="113"/>
    </row>
    <row r="121" spans="1:65" s="10" customFormat="1" ht="19.899999999999999" customHeight="1" x14ac:dyDescent="0.2">
      <c r="B121" s="113"/>
      <c r="D121" s="114" t="s">
        <v>117</v>
      </c>
      <c r="E121" s="115"/>
      <c r="F121" s="115"/>
      <c r="G121" s="115"/>
      <c r="H121" s="115"/>
      <c r="I121" s="115"/>
      <c r="J121" s="116">
        <f>J937</f>
        <v>0</v>
      </c>
      <c r="L121" s="113"/>
    </row>
    <row r="122" spans="1:65" s="10" customFormat="1" ht="19.899999999999999" customHeight="1" x14ac:dyDescent="0.2">
      <c r="B122" s="113"/>
      <c r="D122" s="114" t="s">
        <v>118</v>
      </c>
      <c r="E122" s="115"/>
      <c r="F122" s="115"/>
      <c r="G122" s="115"/>
      <c r="H122" s="115"/>
      <c r="I122" s="115"/>
      <c r="J122" s="116">
        <f>J961</f>
        <v>0</v>
      </c>
      <c r="L122" s="113"/>
    </row>
    <row r="123" spans="1:65" s="9" customFormat="1" ht="24.95" customHeight="1" x14ac:dyDescent="0.2">
      <c r="B123" s="109"/>
      <c r="D123" s="110" t="s">
        <v>119</v>
      </c>
      <c r="E123" s="111"/>
      <c r="F123" s="111"/>
      <c r="G123" s="111"/>
      <c r="H123" s="111"/>
      <c r="I123" s="111"/>
      <c r="J123" s="112">
        <f>J1021</f>
        <v>0</v>
      </c>
      <c r="L123" s="109"/>
    </row>
    <row r="124" spans="1:65" s="2" customFormat="1" ht="21.75" customHeight="1" x14ac:dyDescent="0.2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6.9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29.25" customHeight="1" x14ac:dyDescent="0.2">
      <c r="A126" s="30"/>
      <c r="B126" s="31"/>
      <c r="C126" s="108" t="s">
        <v>120</v>
      </c>
      <c r="D126" s="30"/>
      <c r="E126" s="30"/>
      <c r="F126" s="30"/>
      <c r="G126" s="30"/>
      <c r="H126" s="30"/>
      <c r="I126" s="30"/>
      <c r="J126" s="117">
        <f>ROUND(J127 + J128,2)</f>
        <v>0</v>
      </c>
      <c r="K126" s="30"/>
      <c r="L126" s="40"/>
      <c r="N126" s="118" t="s">
        <v>37</v>
      </c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2" customFormat="1" ht="18" customHeight="1" x14ac:dyDescent="0.2">
      <c r="A127" s="30"/>
      <c r="B127" s="119"/>
      <c r="C127" s="120"/>
      <c r="D127" s="239" t="s">
        <v>121</v>
      </c>
      <c r="E127" s="239"/>
      <c r="F127" s="239"/>
      <c r="G127" s="120"/>
      <c r="H127" s="120"/>
      <c r="I127" s="120"/>
      <c r="J127" s="121"/>
      <c r="K127" s="120"/>
      <c r="L127" s="122"/>
      <c r="M127" s="123"/>
      <c r="N127" s="124" t="s">
        <v>39</v>
      </c>
      <c r="O127" s="123"/>
      <c r="P127" s="123"/>
      <c r="Q127" s="123"/>
      <c r="R127" s="123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5" t="s">
        <v>122</v>
      </c>
      <c r="AZ127" s="123"/>
      <c r="BA127" s="123"/>
      <c r="BB127" s="123"/>
      <c r="BC127" s="123"/>
      <c r="BD127" s="123"/>
      <c r="BE127" s="126">
        <f>IF(N127="základní",J127,0)</f>
        <v>0</v>
      </c>
      <c r="BF127" s="126">
        <f>IF(N127="snížená",J127,0)</f>
        <v>0</v>
      </c>
      <c r="BG127" s="126">
        <f>IF(N127="zákl. přenesená",J127,0)</f>
        <v>0</v>
      </c>
      <c r="BH127" s="126">
        <f>IF(N127="sníž. přenesená",J127,0)</f>
        <v>0</v>
      </c>
      <c r="BI127" s="126">
        <f>IF(N127="nulová",J127,0)</f>
        <v>0</v>
      </c>
      <c r="BJ127" s="125" t="s">
        <v>123</v>
      </c>
      <c r="BK127" s="123"/>
      <c r="BL127" s="123"/>
      <c r="BM127" s="123"/>
    </row>
    <row r="128" spans="1:65" s="2" customFormat="1" ht="18" customHeight="1" x14ac:dyDescent="0.2">
      <c r="A128" s="30"/>
      <c r="B128" s="119"/>
      <c r="C128" s="120"/>
      <c r="D128" s="239" t="s">
        <v>124</v>
      </c>
      <c r="E128" s="239"/>
      <c r="F128" s="239"/>
      <c r="G128" s="120"/>
      <c r="H128" s="120"/>
      <c r="I128" s="120"/>
      <c r="J128" s="121"/>
      <c r="K128" s="120"/>
      <c r="L128" s="122"/>
      <c r="M128" s="123"/>
      <c r="N128" s="124" t="s">
        <v>39</v>
      </c>
      <c r="O128" s="123"/>
      <c r="P128" s="123"/>
      <c r="Q128" s="123"/>
      <c r="R128" s="123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5" t="s">
        <v>122</v>
      </c>
      <c r="AZ128" s="123"/>
      <c r="BA128" s="123"/>
      <c r="BB128" s="123"/>
      <c r="BC128" s="123"/>
      <c r="BD128" s="123"/>
      <c r="BE128" s="126">
        <f>IF(N128="základní",J128,0)</f>
        <v>0</v>
      </c>
      <c r="BF128" s="126">
        <f>IF(N128="snížená",J128,0)</f>
        <v>0</v>
      </c>
      <c r="BG128" s="126">
        <f>IF(N128="zákl. přenesená",J128,0)</f>
        <v>0</v>
      </c>
      <c r="BH128" s="126">
        <f>IF(N128="sníž. přenesená",J128,0)</f>
        <v>0</v>
      </c>
      <c r="BI128" s="126">
        <f>IF(N128="nulová",J128,0)</f>
        <v>0</v>
      </c>
      <c r="BJ128" s="125" t="s">
        <v>123</v>
      </c>
      <c r="BK128" s="123"/>
      <c r="BL128" s="123"/>
      <c r="BM128" s="123"/>
    </row>
    <row r="129" spans="1:31" s="2" customFormat="1" ht="18" customHeight="1" x14ac:dyDescent="0.2">
      <c r="A129" s="30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2" customFormat="1" ht="29.25" customHeight="1" x14ac:dyDescent="0.2">
      <c r="A130" s="30"/>
      <c r="B130" s="31"/>
      <c r="C130" s="127" t="s">
        <v>125</v>
      </c>
      <c r="D130" s="98"/>
      <c r="E130" s="98"/>
      <c r="F130" s="98"/>
      <c r="G130" s="98"/>
      <c r="H130" s="98"/>
      <c r="I130" s="98"/>
      <c r="J130" s="128">
        <f>ROUND(J96+J126,2)</f>
        <v>0</v>
      </c>
      <c r="K130" s="98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customHeight="1" x14ac:dyDescent="0.2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5" spans="1:31" s="2" customFormat="1" ht="6.95" customHeight="1" x14ac:dyDescent="0.2">
      <c r="A135" s="30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 x14ac:dyDescent="0.2">
      <c r="A136" s="30"/>
      <c r="B136" s="31"/>
      <c r="C136" s="22" t="s">
        <v>126</v>
      </c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 x14ac:dyDescent="0.2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 x14ac:dyDescent="0.2">
      <c r="A138" s="30"/>
      <c r="B138" s="31"/>
      <c r="C138" s="27" t="s">
        <v>14</v>
      </c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26.25" customHeight="1" x14ac:dyDescent="0.2">
      <c r="A139" s="30"/>
      <c r="B139" s="31"/>
      <c r="C139" s="30"/>
      <c r="D139" s="30"/>
      <c r="E139" s="240" t="str">
        <f>E7</f>
        <v>STAVEBNÍ ÚPRAVY 2.NP, DAIKONIE ČCE - středisko Sobotín, k.ú. Petrov nad Desnou, parc.č. 827</v>
      </c>
      <c r="F139" s="241"/>
      <c r="G139" s="241"/>
      <c r="H139" s="241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 x14ac:dyDescent="0.2">
      <c r="A140" s="30"/>
      <c r="B140" s="31"/>
      <c r="C140" s="27" t="s">
        <v>84</v>
      </c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 x14ac:dyDescent="0.2">
      <c r="A141" s="30"/>
      <c r="B141" s="31"/>
      <c r="C141" s="30"/>
      <c r="D141" s="30"/>
      <c r="E141" s="211" t="str">
        <f>E9</f>
        <v>01 - ARCHITEKTONICKO STAVEBNÍ ŘEŠENÍ</v>
      </c>
      <c r="F141" s="238"/>
      <c r="G141" s="238"/>
      <c r="H141" s="238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 x14ac:dyDescent="0.2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 x14ac:dyDescent="0.2">
      <c r="A143" s="30"/>
      <c r="B143" s="31"/>
      <c r="C143" s="27" t="s">
        <v>18</v>
      </c>
      <c r="D143" s="30"/>
      <c r="E143" s="30"/>
      <c r="F143" s="25" t="str">
        <f>F12</f>
        <v>Petrov nad Desnou</v>
      </c>
      <c r="G143" s="30"/>
      <c r="H143" s="30"/>
      <c r="I143" s="27" t="s">
        <v>20</v>
      </c>
      <c r="J143" s="53">
        <f>IF(J12="","",J12)</f>
        <v>44301</v>
      </c>
      <c r="K143" s="30"/>
      <c r="L143" s="4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 x14ac:dyDescent="0.2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40.15" customHeight="1" x14ac:dyDescent="0.2">
      <c r="A145" s="30"/>
      <c r="B145" s="31"/>
      <c r="C145" s="27" t="s">
        <v>21</v>
      </c>
      <c r="D145" s="30"/>
      <c r="E145" s="30"/>
      <c r="F145" s="25" t="str">
        <f>E15</f>
        <v>Daikonie Českobratrské církve evangelické</v>
      </c>
      <c r="G145" s="30"/>
      <c r="H145" s="30"/>
      <c r="I145" s="27" t="s">
        <v>27</v>
      </c>
      <c r="J145" s="28" t="str">
        <f>E21</f>
        <v>ATELIER AVANT, projektová a inženýrská kancelář</v>
      </c>
      <c r="K145" s="30"/>
      <c r="L145" s="4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 x14ac:dyDescent="0.2">
      <c r="A146" s="30"/>
      <c r="B146" s="31"/>
      <c r="C146" s="27" t="s">
        <v>25</v>
      </c>
      <c r="D146" s="30"/>
      <c r="E146" s="30"/>
      <c r="F146" s="25" t="str">
        <f>IF(E18="","",E18)</f>
        <v xml:space="preserve"> </v>
      </c>
      <c r="G146" s="30"/>
      <c r="H146" s="30"/>
      <c r="I146" s="27" t="s">
        <v>30</v>
      </c>
      <c r="J146" s="28" t="str">
        <f>E24</f>
        <v>Zdeněk Ambrož</v>
      </c>
      <c r="K146" s="30"/>
      <c r="L146" s="4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 x14ac:dyDescent="0.2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 x14ac:dyDescent="0.2">
      <c r="A148" s="129"/>
      <c r="B148" s="130"/>
      <c r="C148" s="131" t="s">
        <v>127</v>
      </c>
      <c r="D148" s="132" t="s">
        <v>58</v>
      </c>
      <c r="E148" s="132" t="s">
        <v>54</v>
      </c>
      <c r="F148" s="132" t="s">
        <v>55</v>
      </c>
      <c r="G148" s="132" t="s">
        <v>128</v>
      </c>
      <c r="H148" s="132" t="s">
        <v>129</v>
      </c>
      <c r="I148" s="132" t="s">
        <v>130</v>
      </c>
      <c r="J148" s="132" t="s">
        <v>90</v>
      </c>
      <c r="K148" s="133" t="s">
        <v>131</v>
      </c>
      <c r="L148" s="134"/>
      <c r="M148" s="60" t="s">
        <v>1</v>
      </c>
      <c r="N148" s="61" t="s">
        <v>37</v>
      </c>
      <c r="O148" s="61" t="s">
        <v>132</v>
      </c>
      <c r="P148" s="61" t="s">
        <v>133</v>
      </c>
      <c r="Q148" s="61" t="s">
        <v>134</v>
      </c>
      <c r="R148" s="61" t="s">
        <v>135</v>
      </c>
      <c r="S148" s="61" t="s">
        <v>136</v>
      </c>
      <c r="T148" s="62" t="s">
        <v>137</v>
      </c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</row>
    <row r="149" spans="1:65" s="2" customFormat="1" ht="22.9" customHeight="1" x14ac:dyDescent="0.25">
      <c r="A149" s="30"/>
      <c r="B149" s="31"/>
      <c r="C149" s="67" t="s">
        <v>138</v>
      </c>
      <c r="D149" s="30"/>
      <c r="E149" s="30"/>
      <c r="F149" s="30"/>
      <c r="G149" s="30"/>
      <c r="H149" s="30"/>
      <c r="I149" s="30"/>
      <c r="J149" s="135">
        <f>BK149</f>
        <v>0</v>
      </c>
      <c r="K149" s="30"/>
      <c r="L149" s="31"/>
      <c r="M149" s="63"/>
      <c r="N149" s="54"/>
      <c r="O149" s="64"/>
      <c r="P149" s="136">
        <f>P150+P503+P1021</f>
        <v>2458.4776579999998</v>
      </c>
      <c r="Q149" s="64"/>
      <c r="R149" s="136">
        <f>R150+R503+R1021</f>
        <v>45.905916959999999</v>
      </c>
      <c r="S149" s="64"/>
      <c r="T149" s="137">
        <f>T150+T503+T1021</f>
        <v>34.994770500000001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8" t="s">
        <v>72</v>
      </c>
      <c r="AU149" s="18" t="s">
        <v>92</v>
      </c>
      <c r="BK149" s="138">
        <f>BK150+BK503+BK1021</f>
        <v>0</v>
      </c>
    </row>
    <row r="150" spans="1:65" s="12" customFormat="1" ht="25.9" customHeight="1" x14ac:dyDescent="0.2">
      <c r="B150" s="139"/>
      <c r="D150" s="140" t="s">
        <v>72</v>
      </c>
      <c r="E150" s="141" t="s">
        <v>139</v>
      </c>
      <c r="F150" s="141" t="s">
        <v>140</v>
      </c>
      <c r="J150" s="142">
        <f>BK150</f>
        <v>0</v>
      </c>
      <c r="L150" s="139"/>
      <c r="M150" s="143"/>
      <c r="N150" s="144"/>
      <c r="O150" s="144"/>
      <c r="P150" s="145">
        <f>P151+P237+P259+P359+P491+P501</f>
        <v>647.64871599999992</v>
      </c>
      <c r="Q150" s="144"/>
      <c r="R150" s="145">
        <f>R151+R237+R259+R359+R491+R501</f>
        <v>22.226781590000002</v>
      </c>
      <c r="S150" s="144"/>
      <c r="T150" s="146">
        <f>T151+T237+T259+T359+T491+T501</f>
        <v>33.713033000000003</v>
      </c>
      <c r="AR150" s="140" t="s">
        <v>81</v>
      </c>
      <c r="AT150" s="147" t="s">
        <v>72</v>
      </c>
      <c r="AU150" s="147" t="s">
        <v>73</v>
      </c>
      <c r="AY150" s="140" t="s">
        <v>141</v>
      </c>
      <c r="BK150" s="148">
        <f>BK151+BK237+BK259+BK359+BK491+BK501</f>
        <v>0</v>
      </c>
    </row>
    <row r="151" spans="1:65" s="12" customFormat="1" ht="22.9" customHeight="1" x14ac:dyDescent="0.2">
      <c r="B151" s="139"/>
      <c r="D151" s="140" t="s">
        <v>72</v>
      </c>
      <c r="E151" s="149" t="s">
        <v>142</v>
      </c>
      <c r="F151" s="149" t="s">
        <v>143</v>
      </c>
      <c r="J151" s="150">
        <f>BK151</f>
        <v>0</v>
      </c>
      <c r="L151" s="139"/>
      <c r="M151" s="143"/>
      <c r="N151" s="144"/>
      <c r="O151" s="144"/>
      <c r="P151" s="145">
        <f>P152+P197</f>
        <v>65.056415000000001</v>
      </c>
      <c r="Q151" s="144"/>
      <c r="R151" s="145">
        <f>R152+R197</f>
        <v>9.1222594699999995</v>
      </c>
      <c r="S151" s="144"/>
      <c r="T151" s="146">
        <f>T152+T197</f>
        <v>0</v>
      </c>
      <c r="AR151" s="140" t="s">
        <v>81</v>
      </c>
      <c r="AT151" s="147" t="s">
        <v>72</v>
      </c>
      <c r="AU151" s="147" t="s">
        <v>81</v>
      </c>
      <c r="AY151" s="140" t="s">
        <v>141</v>
      </c>
      <c r="BK151" s="148">
        <f>BK152+BK197</f>
        <v>0</v>
      </c>
    </row>
    <row r="152" spans="1:65" s="12" customFormat="1" ht="20.85" customHeight="1" x14ac:dyDescent="0.2">
      <c r="B152" s="139"/>
      <c r="D152" s="140" t="s">
        <v>72</v>
      </c>
      <c r="E152" s="149" t="s">
        <v>144</v>
      </c>
      <c r="F152" s="149" t="s">
        <v>145</v>
      </c>
      <c r="J152" s="150">
        <f>BK152</f>
        <v>0</v>
      </c>
      <c r="L152" s="139"/>
      <c r="M152" s="143"/>
      <c r="N152" s="144"/>
      <c r="O152" s="144"/>
      <c r="P152" s="145">
        <f>SUM(P153:P196)</f>
        <v>51.764630000000004</v>
      </c>
      <c r="Q152" s="144"/>
      <c r="R152" s="145">
        <f>SUM(R153:R196)</f>
        <v>7.2581342600000003</v>
      </c>
      <c r="S152" s="144"/>
      <c r="T152" s="146">
        <f>SUM(T153:T196)</f>
        <v>0</v>
      </c>
      <c r="AR152" s="140" t="s">
        <v>81</v>
      </c>
      <c r="AT152" s="147" t="s">
        <v>72</v>
      </c>
      <c r="AU152" s="147" t="s">
        <v>123</v>
      </c>
      <c r="AY152" s="140" t="s">
        <v>141</v>
      </c>
      <c r="BK152" s="148">
        <f>SUM(BK153:BK196)</f>
        <v>0</v>
      </c>
    </row>
    <row r="153" spans="1:65" s="2" customFormat="1" ht="33" customHeight="1" x14ac:dyDescent="0.2">
      <c r="A153" s="30"/>
      <c r="B153" s="119"/>
      <c r="C153" s="151" t="s">
        <v>81</v>
      </c>
      <c r="D153" s="151" t="s">
        <v>146</v>
      </c>
      <c r="E153" s="152" t="s">
        <v>147</v>
      </c>
      <c r="F153" s="153" t="s">
        <v>148</v>
      </c>
      <c r="G153" s="154" t="s">
        <v>149</v>
      </c>
      <c r="H153" s="155">
        <v>2.2639999999999998</v>
      </c>
      <c r="I153" s="156"/>
      <c r="J153" s="156">
        <f>ROUND(I153*H153,2)</f>
        <v>0</v>
      </c>
      <c r="K153" s="153" t="s">
        <v>150</v>
      </c>
      <c r="L153" s="31"/>
      <c r="M153" s="157" t="s">
        <v>1</v>
      </c>
      <c r="N153" s="158" t="s">
        <v>39</v>
      </c>
      <c r="O153" s="159">
        <v>3.7650000000000001</v>
      </c>
      <c r="P153" s="159">
        <f>O153*H153</f>
        <v>8.5239599999999989</v>
      </c>
      <c r="Q153" s="159">
        <v>1.7863599999999999</v>
      </c>
      <c r="R153" s="159">
        <f>Q153*H153</f>
        <v>4.0443190399999995</v>
      </c>
      <c r="S153" s="159">
        <v>0</v>
      </c>
      <c r="T153" s="160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1" t="s">
        <v>151</v>
      </c>
      <c r="AT153" s="161" t="s">
        <v>146</v>
      </c>
      <c r="AU153" s="161" t="s">
        <v>142</v>
      </c>
      <c r="AY153" s="18" t="s">
        <v>141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8" t="s">
        <v>123</v>
      </c>
      <c r="BK153" s="162">
        <f>ROUND(I153*H153,2)</f>
        <v>0</v>
      </c>
      <c r="BL153" s="18" t="s">
        <v>151</v>
      </c>
      <c r="BM153" s="161" t="s">
        <v>152</v>
      </c>
    </row>
    <row r="154" spans="1:65" s="13" customFormat="1" x14ac:dyDescent="0.2">
      <c r="B154" s="163"/>
      <c r="D154" s="164" t="s">
        <v>153</v>
      </c>
      <c r="E154" s="165" t="s">
        <v>1</v>
      </c>
      <c r="F154" s="166" t="s">
        <v>154</v>
      </c>
      <c r="H154" s="165" t="s">
        <v>1</v>
      </c>
      <c r="L154" s="163"/>
      <c r="M154" s="167"/>
      <c r="N154" s="168"/>
      <c r="O154" s="168"/>
      <c r="P154" s="168"/>
      <c r="Q154" s="168"/>
      <c r="R154" s="168"/>
      <c r="S154" s="168"/>
      <c r="T154" s="169"/>
      <c r="AT154" s="165" t="s">
        <v>153</v>
      </c>
      <c r="AU154" s="165" t="s">
        <v>142</v>
      </c>
      <c r="AV154" s="13" t="s">
        <v>81</v>
      </c>
      <c r="AW154" s="13" t="s">
        <v>29</v>
      </c>
      <c r="AX154" s="13" t="s">
        <v>73</v>
      </c>
      <c r="AY154" s="165" t="s">
        <v>141</v>
      </c>
    </row>
    <row r="155" spans="1:65" s="13" customFormat="1" x14ac:dyDescent="0.2">
      <c r="B155" s="163"/>
      <c r="D155" s="164" t="s">
        <v>153</v>
      </c>
      <c r="E155" s="165" t="s">
        <v>1</v>
      </c>
      <c r="F155" s="166" t="s">
        <v>155</v>
      </c>
      <c r="H155" s="165" t="s">
        <v>1</v>
      </c>
      <c r="L155" s="163"/>
      <c r="M155" s="167"/>
      <c r="N155" s="168"/>
      <c r="O155" s="168"/>
      <c r="P155" s="168"/>
      <c r="Q155" s="168"/>
      <c r="R155" s="168"/>
      <c r="S155" s="168"/>
      <c r="T155" s="169"/>
      <c r="AT155" s="165" t="s">
        <v>153</v>
      </c>
      <c r="AU155" s="165" t="s">
        <v>142</v>
      </c>
      <c r="AV155" s="13" t="s">
        <v>81</v>
      </c>
      <c r="AW155" s="13" t="s">
        <v>29</v>
      </c>
      <c r="AX155" s="13" t="s">
        <v>73</v>
      </c>
      <c r="AY155" s="165" t="s">
        <v>141</v>
      </c>
    </row>
    <row r="156" spans="1:65" s="14" customFormat="1" x14ac:dyDescent="0.2">
      <c r="B156" s="170"/>
      <c r="D156" s="164" t="s">
        <v>153</v>
      </c>
      <c r="E156" s="171" t="s">
        <v>1</v>
      </c>
      <c r="F156" s="172" t="s">
        <v>156</v>
      </c>
      <c r="H156" s="173">
        <v>0.81899999999999995</v>
      </c>
      <c r="L156" s="170"/>
      <c r="M156" s="174"/>
      <c r="N156" s="175"/>
      <c r="O156" s="175"/>
      <c r="P156" s="175"/>
      <c r="Q156" s="175"/>
      <c r="R156" s="175"/>
      <c r="S156" s="175"/>
      <c r="T156" s="176"/>
      <c r="AT156" s="171" t="s">
        <v>153</v>
      </c>
      <c r="AU156" s="171" t="s">
        <v>142</v>
      </c>
      <c r="AV156" s="14" t="s">
        <v>123</v>
      </c>
      <c r="AW156" s="14" t="s">
        <v>29</v>
      </c>
      <c r="AX156" s="14" t="s">
        <v>73</v>
      </c>
      <c r="AY156" s="171" t="s">
        <v>141</v>
      </c>
    </row>
    <row r="157" spans="1:65" s="14" customFormat="1" x14ac:dyDescent="0.2">
      <c r="B157" s="170"/>
      <c r="D157" s="164" t="s">
        <v>153</v>
      </c>
      <c r="E157" s="171" t="s">
        <v>1</v>
      </c>
      <c r="F157" s="172" t="s">
        <v>157</v>
      </c>
      <c r="H157" s="173">
        <v>0.92400000000000004</v>
      </c>
      <c r="L157" s="170"/>
      <c r="M157" s="174"/>
      <c r="N157" s="175"/>
      <c r="O157" s="175"/>
      <c r="P157" s="175"/>
      <c r="Q157" s="175"/>
      <c r="R157" s="175"/>
      <c r="S157" s="175"/>
      <c r="T157" s="176"/>
      <c r="AT157" s="171" t="s">
        <v>153</v>
      </c>
      <c r="AU157" s="171" t="s">
        <v>142</v>
      </c>
      <c r="AV157" s="14" t="s">
        <v>123</v>
      </c>
      <c r="AW157" s="14" t="s">
        <v>29</v>
      </c>
      <c r="AX157" s="14" t="s">
        <v>73</v>
      </c>
      <c r="AY157" s="171" t="s">
        <v>141</v>
      </c>
    </row>
    <row r="158" spans="1:65" s="14" customFormat="1" x14ac:dyDescent="0.2">
      <c r="B158" s="170"/>
      <c r="D158" s="164" t="s">
        <v>153</v>
      </c>
      <c r="E158" s="171" t="s">
        <v>1</v>
      </c>
      <c r="F158" s="172" t="s">
        <v>158</v>
      </c>
      <c r="H158" s="173">
        <v>0.315</v>
      </c>
      <c r="L158" s="170"/>
      <c r="M158" s="174"/>
      <c r="N158" s="175"/>
      <c r="O158" s="175"/>
      <c r="P158" s="175"/>
      <c r="Q158" s="175"/>
      <c r="R158" s="175"/>
      <c r="S158" s="175"/>
      <c r="T158" s="176"/>
      <c r="AT158" s="171" t="s">
        <v>153</v>
      </c>
      <c r="AU158" s="171" t="s">
        <v>142</v>
      </c>
      <c r="AV158" s="14" t="s">
        <v>123</v>
      </c>
      <c r="AW158" s="14" t="s">
        <v>29</v>
      </c>
      <c r="AX158" s="14" t="s">
        <v>73</v>
      </c>
      <c r="AY158" s="171" t="s">
        <v>141</v>
      </c>
    </row>
    <row r="159" spans="1:65" s="14" customFormat="1" x14ac:dyDescent="0.2">
      <c r="B159" s="170"/>
      <c r="D159" s="164" t="s">
        <v>153</v>
      </c>
      <c r="E159" s="171" t="s">
        <v>1</v>
      </c>
      <c r="F159" s="172" t="s">
        <v>159</v>
      </c>
      <c r="H159" s="173">
        <v>0.20599999999999999</v>
      </c>
      <c r="L159" s="170"/>
      <c r="M159" s="174"/>
      <c r="N159" s="175"/>
      <c r="O159" s="175"/>
      <c r="P159" s="175"/>
      <c r="Q159" s="175"/>
      <c r="R159" s="175"/>
      <c r="S159" s="175"/>
      <c r="T159" s="176"/>
      <c r="AT159" s="171" t="s">
        <v>153</v>
      </c>
      <c r="AU159" s="171" t="s">
        <v>142</v>
      </c>
      <c r="AV159" s="14" t="s">
        <v>123</v>
      </c>
      <c r="AW159" s="14" t="s">
        <v>29</v>
      </c>
      <c r="AX159" s="14" t="s">
        <v>73</v>
      </c>
      <c r="AY159" s="171" t="s">
        <v>141</v>
      </c>
    </row>
    <row r="160" spans="1:65" s="15" customFormat="1" x14ac:dyDescent="0.2">
      <c r="B160" s="177"/>
      <c r="D160" s="164" t="s">
        <v>153</v>
      </c>
      <c r="E160" s="178" t="s">
        <v>1</v>
      </c>
      <c r="F160" s="179" t="s">
        <v>160</v>
      </c>
      <c r="H160" s="180">
        <v>2.2639999999999998</v>
      </c>
      <c r="L160" s="177"/>
      <c r="M160" s="181"/>
      <c r="N160" s="182"/>
      <c r="O160" s="182"/>
      <c r="P160" s="182"/>
      <c r="Q160" s="182"/>
      <c r="R160" s="182"/>
      <c r="S160" s="182"/>
      <c r="T160" s="183"/>
      <c r="AT160" s="178" t="s">
        <v>153</v>
      </c>
      <c r="AU160" s="178" t="s">
        <v>142</v>
      </c>
      <c r="AV160" s="15" t="s">
        <v>151</v>
      </c>
      <c r="AW160" s="15" t="s">
        <v>29</v>
      </c>
      <c r="AX160" s="15" t="s">
        <v>81</v>
      </c>
      <c r="AY160" s="178" t="s">
        <v>141</v>
      </c>
    </row>
    <row r="161" spans="1:65" s="2" customFormat="1" ht="33" customHeight="1" x14ac:dyDescent="0.2">
      <c r="A161" s="30"/>
      <c r="B161" s="119"/>
      <c r="C161" s="151" t="s">
        <v>123</v>
      </c>
      <c r="D161" s="151" t="s">
        <v>146</v>
      </c>
      <c r="E161" s="152" t="s">
        <v>161</v>
      </c>
      <c r="F161" s="153" t="s">
        <v>162</v>
      </c>
      <c r="G161" s="154" t="s">
        <v>163</v>
      </c>
      <c r="H161" s="155">
        <v>0.96799999999999997</v>
      </c>
      <c r="I161" s="156"/>
      <c r="J161" s="156">
        <f>ROUND(I161*H161,2)</f>
        <v>0</v>
      </c>
      <c r="K161" s="153" t="s">
        <v>150</v>
      </c>
      <c r="L161" s="31"/>
      <c r="M161" s="157" t="s">
        <v>1</v>
      </c>
      <c r="N161" s="158" t="s">
        <v>39</v>
      </c>
      <c r="O161" s="159">
        <v>36.9</v>
      </c>
      <c r="P161" s="159">
        <f>O161*H161</f>
        <v>35.719200000000001</v>
      </c>
      <c r="Q161" s="159">
        <v>1.0900000000000001</v>
      </c>
      <c r="R161" s="159">
        <f>Q161*H161</f>
        <v>1.0551200000000001</v>
      </c>
      <c r="S161" s="159">
        <v>0</v>
      </c>
      <c r="T161" s="160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1" t="s">
        <v>151</v>
      </c>
      <c r="AT161" s="161" t="s">
        <v>146</v>
      </c>
      <c r="AU161" s="161" t="s">
        <v>142</v>
      </c>
      <c r="AY161" s="18" t="s">
        <v>141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8" t="s">
        <v>123</v>
      </c>
      <c r="BK161" s="162">
        <f>ROUND(I161*H161,2)</f>
        <v>0</v>
      </c>
      <c r="BL161" s="18" t="s">
        <v>151</v>
      </c>
      <c r="BM161" s="161" t="s">
        <v>164</v>
      </c>
    </row>
    <row r="162" spans="1:65" s="13" customFormat="1" x14ac:dyDescent="0.2">
      <c r="B162" s="163"/>
      <c r="D162" s="164" t="s">
        <v>153</v>
      </c>
      <c r="E162" s="165" t="s">
        <v>1</v>
      </c>
      <c r="F162" s="166" t="s">
        <v>154</v>
      </c>
      <c r="H162" s="165" t="s">
        <v>1</v>
      </c>
      <c r="L162" s="163"/>
      <c r="M162" s="167"/>
      <c r="N162" s="168"/>
      <c r="O162" s="168"/>
      <c r="P162" s="168"/>
      <c r="Q162" s="168"/>
      <c r="R162" s="168"/>
      <c r="S162" s="168"/>
      <c r="T162" s="169"/>
      <c r="AT162" s="165" t="s">
        <v>153</v>
      </c>
      <c r="AU162" s="165" t="s">
        <v>142</v>
      </c>
      <c r="AV162" s="13" t="s">
        <v>81</v>
      </c>
      <c r="AW162" s="13" t="s">
        <v>29</v>
      </c>
      <c r="AX162" s="13" t="s">
        <v>73</v>
      </c>
      <c r="AY162" s="165" t="s">
        <v>141</v>
      </c>
    </row>
    <row r="163" spans="1:65" s="13" customFormat="1" x14ac:dyDescent="0.2">
      <c r="B163" s="163"/>
      <c r="D163" s="164" t="s">
        <v>153</v>
      </c>
      <c r="E163" s="165" t="s">
        <v>1</v>
      </c>
      <c r="F163" s="166" t="s">
        <v>165</v>
      </c>
      <c r="H163" s="165" t="s">
        <v>1</v>
      </c>
      <c r="L163" s="163"/>
      <c r="M163" s="167"/>
      <c r="N163" s="168"/>
      <c r="O163" s="168"/>
      <c r="P163" s="168"/>
      <c r="Q163" s="168"/>
      <c r="R163" s="168"/>
      <c r="S163" s="168"/>
      <c r="T163" s="169"/>
      <c r="AT163" s="165" t="s">
        <v>153</v>
      </c>
      <c r="AU163" s="165" t="s">
        <v>142</v>
      </c>
      <c r="AV163" s="13" t="s">
        <v>81</v>
      </c>
      <c r="AW163" s="13" t="s">
        <v>29</v>
      </c>
      <c r="AX163" s="13" t="s">
        <v>73</v>
      </c>
      <c r="AY163" s="165" t="s">
        <v>141</v>
      </c>
    </row>
    <row r="164" spans="1:65" s="13" customFormat="1" x14ac:dyDescent="0.2">
      <c r="B164" s="163"/>
      <c r="D164" s="164" t="s">
        <v>153</v>
      </c>
      <c r="E164" s="165" t="s">
        <v>1</v>
      </c>
      <c r="F164" s="166" t="s">
        <v>166</v>
      </c>
      <c r="H164" s="165" t="s">
        <v>1</v>
      </c>
      <c r="L164" s="163"/>
      <c r="M164" s="167"/>
      <c r="N164" s="168"/>
      <c r="O164" s="168"/>
      <c r="P164" s="168"/>
      <c r="Q164" s="168"/>
      <c r="R164" s="168"/>
      <c r="S164" s="168"/>
      <c r="T164" s="169"/>
      <c r="AT164" s="165" t="s">
        <v>153</v>
      </c>
      <c r="AU164" s="165" t="s">
        <v>142</v>
      </c>
      <c r="AV164" s="13" t="s">
        <v>81</v>
      </c>
      <c r="AW164" s="13" t="s">
        <v>29</v>
      </c>
      <c r="AX164" s="13" t="s">
        <v>73</v>
      </c>
      <c r="AY164" s="165" t="s">
        <v>141</v>
      </c>
    </row>
    <row r="165" spans="1:65" s="14" customFormat="1" x14ac:dyDescent="0.2">
      <c r="B165" s="170"/>
      <c r="D165" s="164" t="s">
        <v>153</v>
      </c>
      <c r="E165" s="171" t="s">
        <v>1</v>
      </c>
      <c r="F165" s="172" t="s">
        <v>167</v>
      </c>
      <c r="H165" s="173">
        <v>5.8000000000000003E-2</v>
      </c>
      <c r="L165" s="170"/>
      <c r="M165" s="174"/>
      <c r="N165" s="175"/>
      <c r="O165" s="175"/>
      <c r="P165" s="175"/>
      <c r="Q165" s="175"/>
      <c r="R165" s="175"/>
      <c r="S165" s="175"/>
      <c r="T165" s="176"/>
      <c r="AT165" s="171" t="s">
        <v>153</v>
      </c>
      <c r="AU165" s="171" t="s">
        <v>142</v>
      </c>
      <c r="AV165" s="14" t="s">
        <v>123</v>
      </c>
      <c r="AW165" s="14" t="s">
        <v>29</v>
      </c>
      <c r="AX165" s="14" t="s">
        <v>73</v>
      </c>
      <c r="AY165" s="171" t="s">
        <v>141</v>
      </c>
    </row>
    <row r="166" spans="1:65" s="13" customFormat="1" x14ac:dyDescent="0.2">
      <c r="B166" s="163"/>
      <c r="D166" s="164" t="s">
        <v>153</v>
      </c>
      <c r="E166" s="165" t="s">
        <v>1</v>
      </c>
      <c r="F166" s="166" t="s">
        <v>168</v>
      </c>
      <c r="H166" s="165" t="s">
        <v>1</v>
      </c>
      <c r="L166" s="163"/>
      <c r="M166" s="167"/>
      <c r="N166" s="168"/>
      <c r="O166" s="168"/>
      <c r="P166" s="168"/>
      <c r="Q166" s="168"/>
      <c r="R166" s="168"/>
      <c r="S166" s="168"/>
      <c r="T166" s="169"/>
      <c r="AT166" s="165" t="s">
        <v>153</v>
      </c>
      <c r="AU166" s="165" t="s">
        <v>142</v>
      </c>
      <c r="AV166" s="13" t="s">
        <v>81</v>
      </c>
      <c r="AW166" s="13" t="s">
        <v>29</v>
      </c>
      <c r="AX166" s="13" t="s">
        <v>73</v>
      </c>
      <c r="AY166" s="165" t="s">
        <v>141</v>
      </c>
    </row>
    <row r="167" spans="1:65" s="14" customFormat="1" x14ac:dyDescent="0.2">
      <c r="B167" s="170"/>
      <c r="D167" s="164" t="s">
        <v>153</v>
      </c>
      <c r="E167" s="171" t="s">
        <v>1</v>
      </c>
      <c r="F167" s="172" t="s">
        <v>169</v>
      </c>
      <c r="H167" s="173">
        <v>0.05</v>
      </c>
      <c r="L167" s="170"/>
      <c r="M167" s="174"/>
      <c r="N167" s="175"/>
      <c r="O167" s="175"/>
      <c r="P167" s="175"/>
      <c r="Q167" s="175"/>
      <c r="R167" s="175"/>
      <c r="S167" s="175"/>
      <c r="T167" s="176"/>
      <c r="AT167" s="171" t="s">
        <v>153</v>
      </c>
      <c r="AU167" s="171" t="s">
        <v>142</v>
      </c>
      <c r="AV167" s="14" t="s">
        <v>123</v>
      </c>
      <c r="AW167" s="14" t="s">
        <v>29</v>
      </c>
      <c r="AX167" s="14" t="s">
        <v>73</v>
      </c>
      <c r="AY167" s="171" t="s">
        <v>141</v>
      </c>
    </row>
    <row r="168" spans="1:65" s="13" customFormat="1" x14ac:dyDescent="0.2">
      <c r="B168" s="163"/>
      <c r="D168" s="164" t="s">
        <v>153</v>
      </c>
      <c r="E168" s="165" t="s">
        <v>1</v>
      </c>
      <c r="F168" s="166" t="s">
        <v>170</v>
      </c>
      <c r="H168" s="165" t="s">
        <v>1</v>
      </c>
      <c r="L168" s="163"/>
      <c r="M168" s="167"/>
      <c r="N168" s="168"/>
      <c r="O168" s="168"/>
      <c r="P168" s="168"/>
      <c r="Q168" s="168"/>
      <c r="R168" s="168"/>
      <c r="S168" s="168"/>
      <c r="T168" s="169"/>
      <c r="AT168" s="165" t="s">
        <v>153</v>
      </c>
      <c r="AU168" s="165" t="s">
        <v>142</v>
      </c>
      <c r="AV168" s="13" t="s">
        <v>81</v>
      </c>
      <c r="AW168" s="13" t="s">
        <v>29</v>
      </c>
      <c r="AX168" s="13" t="s">
        <v>73</v>
      </c>
      <c r="AY168" s="165" t="s">
        <v>141</v>
      </c>
    </row>
    <row r="169" spans="1:65" s="14" customFormat="1" x14ac:dyDescent="0.2">
      <c r="B169" s="170"/>
      <c r="D169" s="164" t="s">
        <v>153</v>
      </c>
      <c r="E169" s="171" t="s">
        <v>1</v>
      </c>
      <c r="F169" s="172" t="s">
        <v>167</v>
      </c>
      <c r="H169" s="173">
        <v>5.8000000000000003E-2</v>
      </c>
      <c r="L169" s="170"/>
      <c r="M169" s="174"/>
      <c r="N169" s="175"/>
      <c r="O169" s="175"/>
      <c r="P169" s="175"/>
      <c r="Q169" s="175"/>
      <c r="R169" s="175"/>
      <c r="S169" s="175"/>
      <c r="T169" s="176"/>
      <c r="AT169" s="171" t="s">
        <v>153</v>
      </c>
      <c r="AU169" s="171" t="s">
        <v>142</v>
      </c>
      <c r="AV169" s="14" t="s">
        <v>123</v>
      </c>
      <c r="AW169" s="14" t="s">
        <v>29</v>
      </c>
      <c r="AX169" s="14" t="s">
        <v>73</v>
      </c>
      <c r="AY169" s="171" t="s">
        <v>141</v>
      </c>
    </row>
    <row r="170" spans="1:65" s="13" customFormat="1" x14ac:dyDescent="0.2">
      <c r="B170" s="163"/>
      <c r="D170" s="164" t="s">
        <v>153</v>
      </c>
      <c r="E170" s="165" t="s">
        <v>1</v>
      </c>
      <c r="F170" s="166" t="s">
        <v>171</v>
      </c>
      <c r="H170" s="165" t="s">
        <v>1</v>
      </c>
      <c r="L170" s="163"/>
      <c r="M170" s="167"/>
      <c r="N170" s="168"/>
      <c r="O170" s="168"/>
      <c r="P170" s="168"/>
      <c r="Q170" s="168"/>
      <c r="R170" s="168"/>
      <c r="S170" s="168"/>
      <c r="T170" s="169"/>
      <c r="AT170" s="165" t="s">
        <v>153</v>
      </c>
      <c r="AU170" s="165" t="s">
        <v>142</v>
      </c>
      <c r="AV170" s="13" t="s">
        <v>81</v>
      </c>
      <c r="AW170" s="13" t="s">
        <v>29</v>
      </c>
      <c r="AX170" s="13" t="s">
        <v>73</v>
      </c>
      <c r="AY170" s="165" t="s">
        <v>141</v>
      </c>
    </row>
    <row r="171" spans="1:65" s="14" customFormat="1" x14ac:dyDescent="0.2">
      <c r="B171" s="170"/>
      <c r="D171" s="164" t="s">
        <v>153</v>
      </c>
      <c r="E171" s="171" t="s">
        <v>1</v>
      </c>
      <c r="F171" s="172" t="s">
        <v>172</v>
      </c>
      <c r="H171" s="173">
        <v>0.19400000000000001</v>
      </c>
      <c r="L171" s="170"/>
      <c r="M171" s="174"/>
      <c r="N171" s="175"/>
      <c r="O171" s="175"/>
      <c r="P171" s="175"/>
      <c r="Q171" s="175"/>
      <c r="R171" s="175"/>
      <c r="S171" s="175"/>
      <c r="T171" s="176"/>
      <c r="AT171" s="171" t="s">
        <v>153</v>
      </c>
      <c r="AU171" s="171" t="s">
        <v>142</v>
      </c>
      <c r="AV171" s="14" t="s">
        <v>123</v>
      </c>
      <c r="AW171" s="14" t="s">
        <v>29</v>
      </c>
      <c r="AX171" s="14" t="s">
        <v>73</v>
      </c>
      <c r="AY171" s="171" t="s">
        <v>141</v>
      </c>
    </row>
    <row r="172" spans="1:65" s="16" customFormat="1" x14ac:dyDescent="0.2">
      <c r="B172" s="184"/>
      <c r="D172" s="164" t="s">
        <v>153</v>
      </c>
      <c r="E172" s="185" t="s">
        <v>1</v>
      </c>
      <c r="F172" s="186" t="s">
        <v>173</v>
      </c>
      <c r="H172" s="187">
        <v>0.36</v>
      </c>
      <c r="L172" s="184"/>
      <c r="M172" s="188"/>
      <c r="N172" s="189"/>
      <c r="O172" s="189"/>
      <c r="P172" s="189"/>
      <c r="Q172" s="189"/>
      <c r="R172" s="189"/>
      <c r="S172" s="189"/>
      <c r="T172" s="190"/>
      <c r="AT172" s="185" t="s">
        <v>153</v>
      </c>
      <c r="AU172" s="185" t="s">
        <v>142</v>
      </c>
      <c r="AV172" s="16" t="s">
        <v>142</v>
      </c>
      <c r="AW172" s="16" t="s">
        <v>29</v>
      </c>
      <c r="AX172" s="16" t="s">
        <v>73</v>
      </c>
      <c r="AY172" s="185" t="s">
        <v>141</v>
      </c>
    </row>
    <row r="173" spans="1:65" s="13" customFormat="1" x14ac:dyDescent="0.2">
      <c r="B173" s="163"/>
      <c r="D173" s="164" t="s">
        <v>153</v>
      </c>
      <c r="E173" s="165" t="s">
        <v>1</v>
      </c>
      <c r="F173" s="166" t="s">
        <v>174</v>
      </c>
      <c r="H173" s="165" t="s">
        <v>1</v>
      </c>
      <c r="L173" s="163"/>
      <c r="M173" s="167"/>
      <c r="N173" s="168"/>
      <c r="O173" s="168"/>
      <c r="P173" s="168"/>
      <c r="Q173" s="168"/>
      <c r="R173" s="168"/>
      <c r="S173" s="168"/>
      <c r="T173" s="169"/>
      <c r="AT173" s="165" t="s">
        <v>153</v>
      </c>
      <c r="AU173" s="165" t="s">
        <v>142</v>
      </c>
      <c r="AV173" s="13" t="s">
        <v>81</v>
      </c>
      <c r="AW173" s="13" t="s">
        <v>29</v>
      </c>
      <c r="AX173" s="13" t="s">
        <v>73</v>
      </c>
      <c r="AY173" s="165" t="s">
        <v>141</v>
      </c>
    </row>
    <row r="174" spans="1:65" s="13" customFormat="1" x14ac:dyDescent="0.2">
      <c r="B174" s="163"/>
      <c r="D174" s="164" t="s">
        <v>153</v>
      </c>
      <c r="E174" s="165" t="s">
        <v>1</v>
      </c>
      <c r="F174" s="166" t="s">
        <v>175</v>
      </c>
      <c r="H174" s="165" t="s">
        <v>1</v>
      </c>
      <c r="L174" s="163"/>
      <c r="M174" s="167"/>
      <c r="N174" s="168"/>
      <c r="O174" s="168"/>
      <c r="P174" s="168"/>
      <c r="Q174" s="168"/>
      <c r="R174" s="168"/>
      <c r="S174" s="168"/>
      <c r="T174" s="169"/>
      <c r="AT174" s="165" t="s">
        <v>153</v>
      </c>
      <c r="AU174" s="165" t="s">
        <v>142</v>
      </c>
      <c r="AV174" s="13" t="s">
        <v>81</v>
      </c>
      <c r="AW174" s="13" t="s">
        <v>29</v>
      </c>
      <c r="AX174" s="13" t="s">
        <v>73</v>
      </c>
      <c r="AY174" s="165" t="s">
        <v>141</v>
      </c>
    </row>
    <row r="175" spans="1:65" s="14" customFormat="1" x14ac:dyDescent="0.2">
      <c r="B175" s="170"/>
      <c r="D175" s="164" t="s">
        <v>153</v>
      </c>
      <c r="E175" s="171" t="s">
        <v>1</v>
      </c>
      <c r="F175" s="172" t="s">
        <v>176</v>
      </c>
      <c r="H175" s="173">
        <v>5.7000000000000002E-2</v>
      </c>
      <c r="L175" s="170"/>
      <c r="M175" s="174"/>
      <c r="N175" s="175"/>
      <c r="O175" s="175"/>
      <c r="P175" s="175"/>
      <c r="Q175" s="175"/>
      <c r="R175" s="175"/>
      <c r="S175" s="175"/>
      <c r="T175" s="176"/>
      <c r="AT175" s="171" t="s">
        <v>153</v>
      </c>
      <c r="AU175" s="171" t="s">
        <v>142</v>
      </c>
      <c r="AV175" s="14" t="s">
        <v>123</v>
      </c>
      <c r="AW175" s="14" t="s">
        <v>29</v>
      </c>
      <c r="AX175" s="14" t="s">
        <v>73</v>
      </c>
      <c r="AY175" s="171" t="s">
        <v>141</v>
      </c>
    </row>
    <row r="176" spans="1:65" s="14" customFormat="1" x14ac:dyDescent="0.2">
      <c r="B176" s="170"/>
      <c r="D176" s="164" t="s">
        <v>153</v>
      </c>
      <c r="E176" s="171" t="s">
        <v>1</v>
      </c>
      <c r="F176" s="172" t="s">
        <v>177</v>
      </c>
      <c r="H176" s="173">
        <v>0.05</v>
      </c>
      <c r="L176" s="170"/>
      <c r="M176" s="174"/>
      <c r="N176" s="175"/>
      <c r="O176" s="175"/>
      <c r="P176" s="175"/>
      <c r="Q176" s="175"/>
      <c r="R176" s="175"/>
      <c r="S176" s="175"/>
      <c r="T176" s="176"/>
      <c r="AT176" s="171" t="s">
        <v>153</v>
      </c>
      <c r="AU176" s="171" t="s">
        <v>142</v>
      </c>
      <c r="AV176" s="14" t="s">
        <v>123</v>
      </c>
      <c r="AW176" s="14" t="s">
        <v>29</v>
      </c>
      <c r="AX176" s="14" t="s">
        <v>73</v>
      </c>
      <c r="AY176" s="171" t="s">
        <v>141</v>
      </c>
    </row>
    <row r="177" spans="1:65" s="14" customFormat="1" x14ac:dyDescent="0.2">
      <c r="B177" s="170"/>
      <c r="D177" s="164" t="s">
        <v>153</v>
      </c>
      <c r="E177" s="171" t="s">
        <v>1</v>
      </c>
      <c r="F177" s="172" t="s">
        <v>178</v>
      </c>
      <c r="H177" s="173">
        <v>2.5000000000000001E-2</v>
      </c>
      <c r="L177" s="170"/>
      <c r="M177" s="174"/>
      <c r="N177" s="175"/>
      <c r="O177" s="175"/>
      <c r="P177" s="175"/>
      <c r="Q177" s="175"/>
      <c r="R177" s="175"/>
      <c r="S177" s="175"/>
      <c r="T177" s="176"/>
      <c r="AT177" s="171" t="s">
        <v>153</v>
      </c>
      <c r="AU177" s="171" t="s">
        <v>142</v>
      </c>
      <c r="AV177" s="14" t="s">
        <v>123</v>
      </c>
      <c r="AW177" s="14" t="s">
        <v>29</v>
      </c>
      <c r="AX177" s="14" t="s">
        <v>73</v>
      </c>
      <c r="AY177" s="171" t="s">
        <v>141</v>
      </c>
    </row>
    <row r="178" spans="1:65" s="14" customFormat="1" x14ac:dyDescent="0.2">
      <c r="B178" s="170"/>
      <c r="D178" s="164" t="s">
        <v>153</v>
      </c>
      <c r="E178" s="171" t="s">
        <v>1</v>
      </c>
      <c r="F178" s="172" t="s">
        <v>179</v>
      </c>
      <c r="H178" s="173">
        <v>8.5999999999999993E-2</v>
      </c>
      <c r="L178" s="170"/>
      <c r="M178" s="174"/>
      <c r="N178" s="175"/>
      <c r="O178" s="175"/>
      <c r="P178" s="175"/>
      <c r="Q178" s="175"/>
      <c r="R178" s="175"/>
      <c r="S178" s="175"/>
      <c r="T178" s="176"/>
      <c r="AT178" s="171" t="s">
        <v>153</v>
      </c>
      <c r="AU178" s="171" t="s">
        <v>142</v>
      </c>
      <c r="AV178" s="14" t="s">
        <v>123</v>
      </c>
      <c r="AW178" s="14" t="s">
        <v>29</v>
      </c>
      <c r="AX178" s="14" t="s">
        <v>73</v>
      </c>
      <c r="AY178" s="171" t="s">
        <v>141</v>
      </c>
    </row>
    <row r="179" spans="1:65" s="14" customFormat="1" x14ac:dyDescent="0.2">
      <c r="B179" s="170"/>
      <c r="D179" s="164" t="s">
        <v>153</v>
      </c>
      <c r="E179" s="171" t="s">
        <v>1</v>
      </c>
      <c r="F179" s="172" t="s">
        <v>180</v>
      </c>
      <c r="H179" s="173">
        <v>8.5999999999999993E-2</v>
      </c>
      <c r="L179" s="170"/>
      <c r="M179" s="174"/>
      <c r="N179" s="175"/>
      <c r="O179" s="175"/>
      <c r="P179" s="175"/>
      <c r="Q179" s="175"/>
      <c r="R179" s="175"/>
      <c r="S179" s="175"/>
      <c r="T179" s="176"/>
      <c r="AT179" s="171" t="s">
        <v>153</v>
      </c>
      <c r="AU179" s="171" t="s">
        <v>142</v>
      </c>
      <c r="AV179" s="14" t="s">
        <v>123</v>
      </c>
      <c r="AW179" s="14" t="s">
        <v>29</v>
      </c>
      <c r="AX179" s="14" t="s">
        <v>73</v>
      </c>
      <c r="AY179" s="171" t="s">
        <v>141</v>
      </c>
    </row>
    <row r="180" spans="1:65" s="14" customFormat="1" x14ac:dyDescent="0.2">
      <c r="B180" s="170"/>
      <c r="D180" s="164" t="s">
        <v>153</v>
      </c>
      <c r="E180" s="171" t="s">
        <v>1</v>
      </c>
      <c r="F180" s="172" t="s">
        <v>181</v>
      </c>
      <c r="H180" s="173">
        <v>8.5999999999999993E-2</v>
      </c>
      <c r="L180" s="170"/>
      <c r="M180" s="174"/>
      <c r="N180" s="175"/>
      <c r="O180" s="175"/>
      <c r="P180" s="175"/>
      <c r="Q180" s="175"/>
      <c r="R180" s="175"/>
      <c r="S180" s="175"/>
      <c r="T180" s="176"/>
      <c r="AT180" s="171" t="s">
        <v>153</v>
      </c>
      <c r="AU180" s="171" t="s">
        <v>142</v>
      </c>
      <c r="AV180" s="14" t="s">
        <v>123</v>
      </c>
      <c r="AW180" s="14" t="s">
        <v>29</v>
      </c>
      <c r="AX180" s="14" t="s">
        <v>73</v>
      </c>
      <c r="AY180" s="171" t="s">
        <v>141</v>
      </c>
    </row>
    <row r="181" spans="1:65" s="14" customFormat="1" x14ac:dyDescent="0.2">
      <c r="B181" s="170"/>
      <c r="D181" s="164" t="s">
        <v>153</v>
      </c>
      <c r="E181" s="171" t="s">
        <v>1</v>
      </c>
      <c r="F181" s="172" t="s">
        <v>182</v>
      </c>
      <c r="H181" s="173">
        <v>8.5999999999999993E-2</v>
      </c>
      <c r="L181" s="170"/>
      <c r="M181" s="174"/>
      <c r="N181" s="175"/>
      <c r="O181" s="175"/>
      <c r="P181" s="175"/>
      <c r="Q181" s="175"/>
      <c r="R181" s="175"/>
      <c r="S181" s="175"/>
      <c r="T181" s="176"/>
      <c r="AT181" s="171" t="s">
        <v>153</v>
      </c>
      <c r="AU181" s="171" t="s">
        <v>142</v>
      </c>
      <c r="AV181" s="14" t="s">
        <v>123</v>
      </c>
      <c r="AW181" s="14" t="s">
        <v>29</v>
      </c>
      <c r="AX181" s="14" t="s">
        <v>73</v>
      </c>
      <c r="AY181" s="171" t="s">
        <v>141</v>
      </c>
    </row>
    <row r="182" spans="1:65" s="14" customFormat="1" x14ac:dyDescent="0.2">
      <c r="B182" s="170"/>
      <c r="D182" s="164" t="s">
        <v>153</v>
      </c>
      <c r="E182" s="171" t="s">
        <v>1</v>
      </c>
      <c r="F182" s="172" t="s">
        <v>183</v>
      </c>
      <c r="H182" s="173">
        <v>0.107</v>
      </c>
      <c r="L182" s="170"/>
      <c r="M182" s="174"/>
      <c r="N182" s="175"/>
      <c r="O182" s="175"/>
      <c r="P182" s="175"/>
      <c r="Q182" s="175"/>
      <c r="R182" s="175"/>
      <c r="S182" s="175"/>
      <c r="T182" s="176"/>
      <c r="AT182" s="171" t="s">
        <v>153</v>
      </c>
      <c r="AU182" s="171" t="s">
        <v>142</v>
      </c>
      <c r="AV182" s="14" t="s">
        <v>123</v>
      </c>
      <c r="AW182" s="14" t="s">
        <v>29</v>
      </c>
      <c r="AX182" s="14" t="s">
        <v>73</v>
      </c>
      <c r="AY182" s="171" t="s">
        <v>141</v>
      </c>
    </row>
    <row r="183" spans="1:65" s="14" customFormat="1" x14ac:dyDescent="0.2">
      <c r="B183" s="170"/>
      <c r="D183" s="164" t="s">
        <v>153</v>
      </c>
      <c r="E183" s="171" t="s">
        <v>1</v>
      </c>
      <c r="F183" s="172" t="s">
        <v>184</v>
      </c>
      <c r="H183" s="173">
        <v>2.5000000000000001E-2</v>
      </c>
      <c r="L183" s="170"/>
      <c r="M183" s="174"/>
      <c r="N183" s="175"/>
      <c r="O183" s="175"/>
      <c r="P183" s="175"/>
      <c r="Q183" s="175"/>
      <c r="R183" s="175"/>
      <c r="S183" s="175"/>
      <c r="T183" s="176"/>
      <c r="AT183" s="171" t="s">
        <v>153</v>
      </c>
      <c r="AU183" s="171" t="s">
        <v>142</v>
      </c>
      <c r="AV183" s="14" t="s">
        <v>123</v>
      </c>
      <c r="AW183" s="14" t="s">
        <v>29</v>
      </c>
      <c r="AX183" s="14" t="s">
        <v>73</v>
      </c>
      <c r="AY183" s="171" t="s">
        <v>141</v>
      </c>
    </row>
    <row r="184" spans="1:65" s="16" customFormat="1" x14ac:dyDescent="0.2">
      <c r="B184" s="184"/>
      <c r="D184" s="164" t="s">
        <v>153</v>
      </c>
      <c r="E184" s="185" t="s">
        <v>1</v>
      </c>
      <c r="F184" s="186" t="s">
        <v>173</v>
      </c>
      <c r="H184" s="187">
        <v>0.60799999999999998</v>
      </c>
      <c r="L184" s="184"/>
      <c r="M184" s="188"/>
      <c r="N184" s="189"/>
      <c r="O184" s="189"/>
      <c r="P184" s="189"/>
      <c r="Q184" s="189"/>
      <c r="R184" s="189"/>
      <c r="S184" s="189"/>
      <c r="T184" s="190"/>
      <c r="AT184" s="185" t="s">
        <v>153</v>
      </c>
      <c r="AU184" s="185" t="s">
        <v>142</v>
      </c>
      <c r="AV184" s="16" t="s">
        <v>142</v>
      </c>
      <c r="AW184" s="16" t="s">
        <v>29</v>
      </c>
      <c r="AX184" s="16" t="s">
        <v>73</v>
      </c>
      <c r="AY184" s="185" t="s">
        <v>141</v>
      </c>
    </row>
    <row r="185" spans="1:65" s="15" customFormat="1" x14ac:dyDescent="0.2">
      <c r="B185" s="177"/>
      <c r="D185" s="164" t="s">
        <v>153</v>
      </c>
      <c r="E185" s="178" t="s">
        <v>1</v>
      </c>
      <c r="F185" s="179" t="s">
        <v>160</v>
      </c>
      <c r="H185" s="180">
        <v>0.96799999999999997</v>
      </c>
      <c r="L185" s="177"/>
      <c r="M185" s="181"/>
      <c r="N185" s="182"/>
      <c r="O185" s="182"/>
      <c r="P185" s="182"/>
      <c r="Q185" s="182"/>
      <c r="R185" s="182"/>
      <c r="S185" s="182"/>
      <c r="T185" s="183"/>
      <c r="AT185" s="178" t="s">
        <v>153</v>
      </c>
      <c r="AU185" s="178" t="s">
        <v>142</v>
      </c>
      <c r="AV185" s="15" t="s">
        <v>151</v>
      </c>
      <c r="AW185" s="15" t="s">
        <v>29</v>
      </c>
      <c r="AX185" s="15" t="s">
        <v>81</v>
      </c>
      <c r="AY185" s="178" t="s">
        <v>141</v>
      </c>
    </row>
    <row r="186" spans="1:65" s="2" customFormat="1" ht="24" x14ac:dyDescent="0.2">
      <c r="A186" s="30"/>
      <c r="B186" s="119"/>
      <c r="C186" s="151" t="s">
        <v>142</v>
      </c>
      <c r="D186" s="151" t="s">
        <v>146</v>
      </c>
      <c r="E186" s="152" t="s">
        <v>185</v>
      </c>
      <c r="F186" s="153" t="s">
        <v>186</v>
      </c>
      <c r="G186" s="154" t="s">
        <v>149</v>
      </c>
      <c r="H186" s="155">
        <v>1.111</v>
      </c>
      <c r="I186" s="156"/>
      <c r="J186" s="156">
        <f>ROUND(I186*H186,2)</f>
        <v>0</v>
      </c>
      <c r="K186" s="153" t="s">
        <v>150</v>
      </c>
      <c r="L186" s="31"/>
      <c r="M186" s="157" t="s">
        <v>1</v>
      </c>
      <c r="N186" s="158" t="s">
        <v>39</v>
      </c>
      <c r="O186" s="159">
        <v>6.77</v>
      </c>
      <c r="P186" s="159">
        <f>O186*H186</f>
        <v>7.5214699999999999</v>
      </c>
      <c r="Q186" s="159">
        <v>1.94302</v>
      </c>
      <c r="R186" s="159">
        <f>Q186*H186</f>
        <v>2.1586952199999998</v>
      </c>
      <c r="S186" s="159">
        <v>0</v>
      </c>
      <c r="T186" s="160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1" t="s">
        <v>151</v>
      </c>
      <c r="AT186" s="161" t="s">
        <v>146</v>
      </c>
      <c r="AU186" s="161" t="s">
        <v>142</v>
      </c>
      <c r="AY186" s="18" t="s">
        <v>141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8" t="s">
        <v>123</v>
      </c>
      <c r="BK186" s="162">
        <f>ROUND(I186*H186,2)</f>
        <v>0</v>
      </c>
      <c r="BL186" s="18" t="s">
        <v>151</v>
      </c>
      <c r="BM186" s="161" t="s">
        <v>187</v>
      </c>
    </row>
    <row r="187" spans="1:65" s="13" customFormat="1" x14ac:dyDescent="0.2">
      <c r="B187" s="163"/>
      <c r="D187" s="164" t="s">
        <v>153</v>
      </c>
      <c r="E187" s="165" t="s">
        <v>1</v>
      </c>
      <c r="F187" s="166" t="s">
        <v>154</v>
      </c>
      <c r="H187" s="165" t="s">
        <v>1</v>
      </c>
      <c r="L187" s="163"/>
      <c r="M187" s="167"/>
      <c r="N187" s="168"/>
      <c r="O187" s="168"/>
      <c r="P187" s="168"/>
      <c r="Q187" s="168"/>
      <c r="R187" s="168"/>
      <c r="S187" s="168"/>
      <c r="T187" s="169"/>
      <c r="AT187" s="165" t="s">
        <v>153</v>
      </c>
      <c r="AU187" s="165" t="s">
        <v>142</v>
      </c>
      <c r="AV187" s="13" t="s">
        <v>81</v>
      </c>
      <c r="AW187" s="13" t="s">
        <v>29</v>
      </c>
      <c r="AX187" s="13" t="s">
        <v>73</v>
      </c>
      <c r="AY187" s="165" t="s">
        <v>141</v>
      </c>
    </row>
    <row r="188" spans="1:65" s="14" customFormat="1" x14ac:dyDescent="0.2">
      <c r="B188" s="170"/>
      <c r="D188" s="164" t="s">
        <v>153</v>
      </c>
      <c r="E188" s="171" t="s">
        <v>1</v>
      </c>
      <c r="F188" s="172" t="s">
        <v>188</v>
      </c>
      <c r="H188" s="173">
        <v>0.112</v>
      </c>
      <c r="L188" s="170"/>
      <c r="M188" s="174"/>
      <c r="N188" s="175"/>
      <c r="O188" s="175"/>
      <c r="P188" s="175"/>
      <c r="Q188" s="175"/>
      <c r="R188" s="175"/>
      <c r="S188" s="175"/>
      <c r="T188" s="176"/>
      <c r="AT188" s="171" t="s">
        <v>153</v>
      </c>
      <c r="AU188" s="171" t="s">
        <v>142</v>
      </c>
      <c r="AV188" s="14" t="s">
        <v>123</v>
      </c>
      <c r="AW188" s="14" t="s">
        <v>29</v>
      </c>
      <c r="AX188" s="14" t="s">
        <v>73</v>
      </c>
      <c r="AY188" s="171" t="s">
        <v>141</v>
      </c>
    </row>
    <row r="189" spans="1:65" s="14" customFormat="1" x14ac:dyDescent="0.2">
      <c r="B189" s="170"/>
      <c r="D189" s="164" t="s">
        <v>153</v>
      </c>
      <c r="E189" s="171" t="s">
        <v>1</v>
      </c>
      <c r="F189" s="172" t="s">
        <v>189</v>
      </c>
      <c r="H189" s="173">
        <v>9.8000000000000004E-2</v>
      </c>
      <c r="L189" s="170"/>
      <c r="M189" s="174"/>
      <c r="N189" s="175"/>
      <c r="O189" s="175"/>
      <c r="P189" s="175"/>
      <c r="Q189" s="175"/>
      <c r="R189" s="175"/>
      <c r="S189" s="175"/>
      <c r="T189" s="176"/>
      <c r="AT189" s="171" t="s">
        <v>153</v>
      </c>
      <c r="AU189" s="171" t="s">
        <v>142</v>
      </c>
      <c r="AV189" s="14" t="s">
        <v>123</v>
      </c>
      <c r="AW189" s="14" t="s">
        <v>29</v>
      </c>
      <c r="AX189" s="14" t="s">
        <v>73</v>
      </c>
      <c r="AY189" s="171" t="s">
        <v>141</v>
      </c>
    </row>
    <row r="190" spans="1:65" s="14" customFormat="1" x14ac:dyDescent="0.2">
      <c r="B190" s="170"/>
      <c r="D190" s="164" t="s">
        <v>153</v>
      </c>
      <c r="E190" s="171" t="s">
        <v>1</v>
      </c>
      <c r="F190" s="172" t="s">
        <v>190</v>
      </c>
      <c r="H190" s="173">
        <v>0.16</v>
      </c>
      <c r="L190" s="170"/>
      <c r="M190" s="174"/>
      <c r="N190" s="175"/>
      <c r="O190" s="175"/>
      <c r="P190" s="175"/>
      <c r="Q190" s="175"/>
      <c r="R190" s="175"/>
      <c r="S190" s="175"/>
      <c r="T190" s="176"/>
      <c r="AT190" s="171" t="s">
        <v>153</v>
      </c>
      <c r="AU190" s="171" t="s">
        <v>142</v>
      </c>
      <c r="AV190" s="14" t="s">
        <v>123</v>
      </c>
      <c r="AW190" s="14" t="s">
        <v>29</v>
      </c>
      <c r="AX190" s="14" t="s">
        <v>73</v>
      </c>
      <c r="AY190" s="171" t="s">
        <v>141</v>
      </c>
    </row>
    <row r="191" spans="1:65" s="14" customFormat="1" x14ac:dyDescent="0.2">
      <c r="B191" s="170"/>
      <c r="D191" s="164" t="s">
        <v>153</v>
      </c>
      <c r="E191" s="171" t="s">
        <v>1</v>
      </c>
      <c r="F191" s="172" t="s">
        <v>191</v>
      </c>
      <c r="H191" s="173">
        <v>0.16</v>
      </c>
      <c r="L191" s="170"/>
      <c r="M191" s="174"/>
      <c r="N191" s="175"/>
      <c r="O191" s="175"/>
      <c r="P191" s="175"/>
      <c r="Q191" s="175"/>
      <c r="R191" s="175"/>
      <c r="S191" s="175"/>
      <c r="T191" s="176"/>
      <c r="AT191" s="171" t="s">
        <v>153</v>
      </c>
      <c r="AU191" s="171" t="s">
        <v>142</v>
      </c>
      <c r="AV191" s="14" t="s">
        <v>123</v>
      </c>
      <c r="AW191" s="14" t="s">
        <v>29</v>
      </c>
      <c r="AX191" s="14" t="s">
        <v>73</v>
      </c>
      <c r="AY191" s="171" t="s">
        <v>141</v>
      </c>
    </row>
    <row r="192" spans="1:65" s="14" customFormat="1" x14ac:dyDescent="0.2">
      <c r="B192" s="170"/>
      <c r="D192" s="164" t="s">
        <v>153</v>
      </c>
      <c r="E192" s="171" t="s">
        <v>1</v>
      </c>
      <c r="F192" s="172" t="s">
        <v>192</v>
      </c>
      <c r="H192" s="173">
        <v>0.16</v>
      </c>
      <c r="L192" s="170"/>
      <c r="M192" s="174"/>
      <c r="N192" s="175"/>
      <c r="O192" s="175"/>
      <c r="P192" s="175"/>
      <c r="Q192" s="175"/>
      <c r="R192" s="175"/>
      <c r="S192" s="175"/>
      <c r="T192" s="176"/>
      <c r="AT192" s="171" t="s">
        <v>153</v>
      </c>
      <c r="AU192" s="171" t="s">
        <v>142</v>
      </c>
      <c r="AV192" s="14" t="s">
        <v>123</v>
      </c>
      <c r="AW192" s="14" t="s">
        <v>29</v>
      </c>
      <c r="AX192" s="14" t="s">
        <v>73</v>
      </c>
      <c r="AY192" s="171" t="s">
        <v>141</v>
      </c>
    </row>
    <row r="193" spans="1:65" s="14" customFormat="1" x14ac:dyDescent="0.2">
      <c r="B193" s="170"/>
      <c r="D193" s="164" t="s">
        <v>153</v>
      </c>
      <c r="E193" s="171" t="s">
        <v>1</v>
      </c>
      <c r="F193" s="172" t="s">
        <v>193</v>
      </c>
      <c r="H193" s="173">
        <v>0.16</v>
      </c>
      <c r="L193" s="170"/>
      <c r="M193" s="174"/>
      <c r="N193" s="175"/>
      <c r="O193" s="175"/>
      <c r="P193" s="175"/>
      <c r="Q193" s="175"/>
      <c r="R193" s="175"/>
      <c r="S193" s="175"/>
      <c r="T193" s="176"/>
      <c r="AT193" s="171" t="s">
        <v>153</v>
      </c>
      <c r="AU193" s="171" t="s">
        <v>142</v>
      </c>
      <c r="AV193" s="14" t="s">
        <v>123</v>
      </c>
      <c r="AW193" s="14" t="s">
        <v>29</v>
      </c>
      <c r="AX193" s="14" t="s">
        <v>73</v>
      </c>
      <c r="AY193" s="171" t="s">
        <v>141</v>
      </c>
    </row>
    <row r="194" spans="1:65" s="14" customFormat="1" x14ac:dyDescent="0.2">
      <c r="B194" s="170"/>
      <c r="D194" s="164" t="s">
        <v>153</v>
      </c>
      <c r="E194" s="171" t="s">
        <v>1</v>
      </c>
      <c r="F194" s="172" t="s">
        <v>194</v>
      </c>
      <c r="H194" s="173">
        <v>0.16</v>
      </c>
      <c r="L194" s="170"/>
      <c r="M194" s="174"/>
      <c r="N194" s="175"/>
      <c r="O194" s="175"/>
      <c r="P194" s="175"/>
      <c r="Q194" s="175"/>
      <c r="R194" s="175"/>
      <c r="S194" s="175"/>
      <c r="T194" s="176"/>
      <c r="AT194" s="171" t="s">
        <v>153</v>
      </c>
      <c r="AU194" s="171" t="s">
        <v>142</v>
      </c>
      <c r="AV194" s="14" t="s">
        <v>123</v>
      </c>
      <c r="AW194" s="14" t="s">
        <v>29</v>
      </c>
      <c r="AX194" s="14" t="s">
        <v>73</v>
      </c>
      <c r="AY194" s="171" t="s">
        <v>141</v>
      </c>
    </row>
    <row r="195" spans="1:65" s="14" customFormat="1" x14ac:dyDescent="0.2">
      <c r="B195" s="170"/>
      <c r="D195" s="164" t="s">
        <v>153</v>
      </c>
      <c r="E195" s="171" t="s">
        <v>1</v>
      </c>
      <c r="F195" s="172" t="s">
        <v>195</v>
      </c>
      <c r="H195" s="173">
        <v>0.10100000000000001</v>
      </c>
      <c r="L195" s="170"/>
      <c r="M195" s="174"/>
      <c r="N195" s="175"/>
      <c r="O195" s="175"/>
      <c r="P195" s="175"/>
      <c r="Q195" s="175"/>
      <c r="R195" s="175"/>
      <c r="S195" s="175"/>
      <c r="T195" s="176"/>
      <c r="AT195" s="171" t="s">
        <v>153</v>
      </c>
      <c r="AU195" s="171" t="s">
        <v>142</v>
      </c>
      <c r="AV195" s="14" t="s">
        <v>123</v>
      </c>
      <c r="AW195" s="14" t="s">
        <v>29</v>
      </c>
      <c r="AX195" s="14" t="s">
        <v>73</v>
      </c>
      <c r="AY195" s="171" t="s">
        <v>141</v>
      </c>
    </row>
    <row r="196" spans="1:65" s="15" customFormat="1" x14ac:dyDescent="0.2">
      <c r="B196" s="177"/>
      <c r="D196" s="164" t="s">
        <v>153</v>
      </c>
      <c r="E196" s="178" t="s">
        <v>1</v>
      </c>
      <c r="F196" s="179" t="s">
        <v>160</v>
      </c>
      <c r="H196" s="180">
        <v>1.111</v>
      </c>
      <c r="L196" s="177"/>
      <c r="M196" s="181"/>
      <c r="N196" s="182"/>
      <c r="O196" s="182"/>
      <c r="P196" s="182"/>
      <c r="Q196" s="182"/>
      <c r="R196" s="182"/>
      <c r="S196" s="182"/>
      <c r="T196" s="183"/>
      <c r="AT196" s="178" t="s">
        <v>153</v>
      </c>
      <c r="AU196" s="178" t="s">
        <v>142</v>
      </c>
      <c r="AV196" s="15" t="s">
        <v>151</v>
      </c>
      <c r="AW196" s="15" t="s">
        <v>29</v>
      </c>
      <c r="AX196" s="15" t="s">
        <v>81</v>
      </c>
      <c r="AY196" s="178" t="s">
        <v>141</v>
      </c>
    </row>
    <row r="197" spans="1:65" s="12" customFormat="1" ht="20.85" customHeight="1" x14ac:dyDescent="0.2">
      <c r="B197" s="139"/>
      <c r="D197" s="140" t="s">
        <v>72</v>
      </c>
      <c r="E197" s="149" t="s">
        <v>196</v>
      </c>
      <c r="F197" s="149" t="s">
        <v>197</v>
      </c>
      <c r="J197" s="150">
        <f>BK197</f>
        <v>0</v>
      </c>
      <c r="L197" s="139"/>
      <c r="M197" s="143"/>
      <c r="N197" s="144"/>
      <c r="O197" s="144"/>
      <c r="P197" s="145">
        <f>SUM(P198:P236)</f>
        <v>13.291785000000001</v>
      </c>
      <c r="Q197" s="144"/>
      <c r="R197" s="145">
        <f>SUM(R198:R236)</f>
        <v>1.8641252100000001</v>
      </c>
      <c r="S197" s="144"/>
      <c r="T197" s="146">
        <f>SUM(T198:T236)</f>
        <v>0</v>
      </c>
      <c r="AR197" s="140" t="s">
        <v>81</v>
      </c>
      <c r="AT197" s="147" t="s">
        <v>72</v>
      </c>
      <c r="AU197" s="147" t="s">
        <v>123</v>
      </c>
      <c r="AY197" s="140" t="s">
        <v>141</v>
      </c>
      <c r="BK197" s="148">
        <f>SUM(BK198:BK236)</f>
        <v>0</v>
      </c>
    </row>
    <row r="198" spans="1:65" s="2" customFormat="1" ht="36" x14ac:dyDescent="0.2">
      <c r="A198" s="30"/>
      <c r="B198" s="119"/>
      <c r="C198" s="151" t="s">
        <v>151</v>
      </c>
      <c r="D198" s="151" t="s">
        <v>146</v>
      </c>
      <c r="E198" s="152" t="s">
        <v>198</v>
      </c>
      <c r="F198" s="153" t="s">
        <v>199</v>
      </c>
      <c r="G198" s="154" t="s">
        <v>200</v>
      </c>
      <c r="H198" s="155">
        <v>1.68</v>
      </c>
      <c r="I198" s="156"/>
      <c r="J198" s="156">
        <f>ROUND(I198*H198,2)</f>
        <v>0</v>
      </c>
      <c r="K198" s="153" t="s">
        <v>150</v>
      </c>
      <c r="L198" s="31"/>
      <c r="M198" s="157" t="s">
        <v>1</v>
      </c>
      <c r="N198" s="158" t="s">
        <v>39</v>
      </c>
      <c r="O198" s="159">
        <v>0.68899999999999995</v>
      </c>
      <c r="P198" s="159">
        <f>O198*H198</f>
        <v>1.1575199999999999</v>
      </c>
      <c r="Q198" s="159">
        <v>0.12335</v>
      </c>
      <c r="R198" s="159">
        <f>Q198*H198</f>
        <v>0.207228</v>
      </c>
      <c r="S198" s="159">
        <v>0</v>
      </c>
      <c r="T198" s="160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61" t="s">
        <v>151</v>
      </c>
      <c r="AT198" s="161" t="s">
        <v>146</v>
      </c>
      <c r="AU198" s="161" t="s">
        <v>142</v>
      </c>
      <c r="AY198" s="18" t="s">
        <v>141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8" t="s">
        <v>123</v>
      </c>
      <c r="BK198" s="162">
        <f>ROUND(I198*H198,2)</f>
        <v>0</v>
      </c>
      <c r="BL198" s="18" t="s">
        <v>151</v>
      </c>
      <c r="BM198" s="161" t="s">
        <v>201</v>
      </c>
    </row>
    <row r="199" spans="1:65" s="13" customFormat="1" x14ac:dyDescent="0.2">
      <c r="B199" s="163"/>
      <c r="D199" s="164" t="s">
        <v>153</v>
      </c>
      <c r="E199" s="165" t="s">
        <v>1</v>
      </c>
      <c r="F199" s="166" t="s">
        <v>154</v>
      </c>
      <c r="H199" s="165" t="s">
        <v>1</v>
      </c>
      <c r="L199" s="163"/>
      <c r="M199" s="167"/>
      <c r="N199" s="168"/>
      <c r="O199" s="168"/>
      <c r="P199" s="168"/>
      <c r="Q199" s="168"/>
      <c r="R199" s="168"/>
      <c r="S199" s="168"/>
      <c r="T199" s="169"/>
      <c r="AT199" s="165" t="s">
        <v>153</v>
      </c>
      <c r="AU199" s="165" t="s">
        <v>142</v>
      </c>
      <c r="AV199" s="13" t="s">
        <v>81</v>
      </c>
      <c r="AW199" s="13" t="s">
        <v>29</v>
      </c>
      <c r="AX199" s="13" t="s">
        <v>73</v>
      </c>
      <c r="AY199" s="165" t="s">
        <v>141</v>
      </c>
    </row>
    <row r="200" spans="1:65" s="13" customFormat="1" x14ac:dyDescent="0.2">
      <c r="B200" s="163"/>
      <c r="D200" s="164" t="s">
        <v>153</v>
      </c>
      <c r="E200" s="165" t="s">
        <v>1</v>
      </c>
      <c r="F200" s="166" t="s">
        <v>202</v>
      </c>
      <c r="H200" s="165" t="s">
        <v>1</v>
      </c>
      <c r="L200" s="163"/>
      <c r="M200" s="167"/>
      <c r="N200" s="168"/>
      <c r="O200" s="168"/>
      <c r="P200" s="168"/>
      <c r="Q200" s="168"/>
      <c r="R200" s="168"/>
      <c r="S200" s="168"/>
      <c r="T200" s="169"/>
      <c r="AT200" s="165" t="s">
        <v>153</v>
      </c>
      <c r="AU200" s="165" t="s">
        <v>142</v>
      </c>
      <c r="AV200" s="13" t="s">
        <v>81</v>
      </c>
      <c r="AW200" s="13" t="s">
        <v>29</v>
      </c>
      <c r="AX200" s="13" t="s">
        <v>73</v>
      </c>
      <c r="AY200" s="165" t="s">
        <v>141</v>
      </c>
    </row>
    <row r="201" spans="1:65" s="14" customFormat="1" x14ac:dyDescent="0.2">
      <c r="B201" s="170"/>
      <c r="D201" s="164" t="s">
        <v>153</v>
      </c>
      <c r="E201" s="171" t="s">
        <v>1</v>
      </c>
      <c r="F201" s="172" t="s">
        <v>203</v>
      </c>
      <c r="H201" s="173">
        <v>1.68</v>
      </c>
      <c r="L201" s="170"/>
      <c r="M201" s="174"/>
      <c r="N201" s="175"/>
      <c r="O201" s="175"/>
      <c r="P201" s="175"/>
      <c r="Q201" s="175"/>
      <c r="R201" s="175"/>
      <c r="S201" s="175"/>
      <c r="T201" s="176"/>
      <c r="AT201" s="171" t="s">
        <v>153</v>
      </c>
      <c r="AU201" s="171" t="s">
        <v>142</v>
      </c>
      <c r="AV201" s="14" t="s">
        <v>123</v>
      </c>
      <c r="AW201" s="14" t="s">
        <v>29</v>
      </c>
      <c r="AX201" s="14" t="s">
        <v>81</v>
      </c>
      <c r="AY201" s="171" t="s">
        <v>141</v>
      </c>
    </row>
    <row r="202" spans="1:65" s="2" customFormat="1" ht="36" x14ac:dyDescent="0.2">
      <c r="A202" s="30"/>
      <c r="B202" s="119"/>
      <c r="C202" s="151" t="s">
        <v>204</v>
      </c>
      <c r="D202" s="151" t="s">
        <v>146</v>
      </c>
      <c r="E202" s="152" t="s">
        <v>205</v>
      </c>
      <c r="F202" s="153" t="s">
        <v>206</v>
      </c>
      <c r="G202" s="154" t="s">
        <v>200</v>
      </c>
      <c r="H202" s="155">
        <v>1.155</v>
      </c>
      <c r="I202" s="156"/>
      <c r="J202" s="156">
        <f>ROUND(I202*H202,2)</f>
        <v>0</v>
      </c>
      <c r="K202" s="153" t="s">
        <v>150</v>
      </c>
      <c r="L202" s="31"/>
      <c r="M202" s="157" t="s">
        <v>1</v>
      </c>
      <c r="N202" s="158" t="s">
        <v>39</v>
      </c>
      <c r="O202" s="159">
        <v>0.79900000000000004</v>
      </c>
      <c r="P202" s="159">
        <f>O202*H202</f>
        <v>0.92284500000000003</v>
      </c>
      <c r="Q202" s="159">
        <v>0.25364999999999999</v>
      </c>
      <c r="R202" s="159">
        <f>Q202*H202</f>
        <v>0.29296574999999997</v>
      </c>
      <c r="S202" s="159">
        <v>0</v>
      </c>
      <c r="T202" s="160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1" t="s">
        <v>151</v>
      </c>
      <c r="AT202" s="161" t="s">
        <v>146</v>
      </c>
      <c r="AU202" s="161" t="s">
        <v>142</v>
      </c>
      <c r="AY202" s="18" t="s">
        <v>141</v>
      </c>
      <c r="BE202" s="162">
        <f>IF(N202="základní",J202,0)</f>
        <v>0</v>
      </c>
      <c r="BF202" s="162">
        <f>IF(N202="snížená",J202,0)</f>
        <v>0</v>
      </c>
      <c r="BG202" s="162">
        <f>IF(N202="zákl. přenesená",J202,0)</f>
        <v>0</v>
      </c>
      <c r="BH202" s="162">
        <f>IF(N202="sníž. přenesená",J202,0)</f>
        <v>0</v>
      </c>
      <c r="BI202" s="162">
        <f>IF(N202="nulová",J202,0)</f>
        <v>0</v>
      </c>
      <c r="BJ202" s="18" t="s">
        <v>123</v>
      </c>
      <c r="BK202" s="162">
        <f>ROUND(I202*H202,2)</f>
        <v>0</v>
      </c>
      <c r="BL202" s="18" t="s">
        <v>151</v>
      </c>
      <c r="BM202" s="161" t="s">
        <v>207</v>
      </c>
    </row>
    <row r="203" spans="1:65" s="13" customFormat="1" x14ac:dyDescent="0.2">
      <c r="B203" s="163"/>
      <c r="D203" s="164" t="s">
        <v>153</v>
      </c>
      <c r="E203" s="165" t="s">
        <v>1</v>
      </c>
      <c r="F203" s="166" t="s">
        <v>154</v>
      </c>
      <c r="H203" s="165" t="s">
        <v>1</v>
      </c>
      <c r="L203" s="163"/>
      <c r="M203" s="167"/>
      <c r="N203" s="168"/>
      <c r="O203" s="168"/>
      <c r="P203" s="168"/>
      <c r="Q203" s="168"/>
      <c r="R203" s="168"/>
      <c r="S203" s="168"/>
      <c r="T203" s="169"/>
      <c r="AT203" s="165" t="s">
        <v>153</v>
      </c>
      <c r="AU203" s="165" t="s">
        <v>142</v>
      </c>
      <c r="AV203" s="13" t="s">
        <v>81</v>
      </c>
      <c r="AW203" s="13" t="s">
        <v>29</v>
      </c>
      <c r="AX203" s="13" t="s">
        <v>73</v>
      </c>
      <c r="AY203" s="165" t="s">
        <v>141</v>
      </c>
    </row>
    <row r="204" spans="1:65" s="13" customFormat="1" x14ac:dyDescent="0.2">
      <c r="B204" s="163"/>
      <c r="D204" s="164" t="s">
        <v>153</v>
      </c>
      <c r="E204" s="165" t="s">
        <v>1</v>
      </c>
      <c r="F204" s="166" t="s">
        <v>208</v>
      </c>
      <c r="H204" s="165" t="s">
        <v>1</v>
      </c>
      <c r="L204" s="163"/>
      <c r="M204" s="167"/>
      <c r="N204" s="168"/>
      <c r="O204" s="168"/>
      <c r="P204" s="168"/>
      <c r="Q204" s="168"/>
      <c r="R204" s="168"/>
      <c r="S204" s="168"/>
      <c r="T204" s="169"/>
      <c r="AT204" s="165" t="s">
        <v>153</v>
      </c>
      <c r="AU204" s="165" t="s">
        <v>142</v>
      </c>
      <c r="AV204" s="13" t="s">
        <v>81</v>
      </c>
      <c r="AW204" s="13" t="s">
        <v>29</v>
      </c>
      <c r="AX204" s="13" t="s">
        <v>73</v>
      </c>
      <c r="AY204" s="165" t="s">
        <v>141</v>
      </c>
    </row>
    <row r="205" spans="1:65" s="14" customFormat="1" x14ac:dyDescent="0.2">
      <c r="B205" s="170"/>
      <c r="D205" s="164" t="s">
        <v>153</v>
      </c>
      <c r="E205" s="171" t="s">
        <v>1</v>
      </c>
      <c r="F205" s="172" t="s">
        <v>209</v>
      </c>
      <c r="H205" s="173">
        <v>1.155</v>
      </c>
      <c r="L205" s="170"/>
      <c r="M205" s="174"/>
      <c r="N205" s="175"/>
      <c r="O205" s="175"/>
      <c r="P205" s="175"/>
      <c r="Q205" s="175"/>
      <c r="R205" s="175"/>
      <c r="S205" s="175"/>
      <c r="T205" s="176"/>
      <c r="AT205" s="171" t="s">
        <v>153</v>
      </c>
      <c r="AU205" s="171" t="s">
        <v>142</v>
      </c>
      <c r="AV205" s="14" t="s">
        <v>123</v>
      </c>
      <c r="AW205" s="14" t="s">
        <v>29</v>
      </c>
      <c r="AX205" s="14" t="s">
        <v>81</v>
      </c>
      <c r="AY205" s="171" t="s">
        <v>141</v>
      </c>
    </row>
    <row r="206" spans="1:65" s="2" customFormat="1" ht="24" x14ac:dyDescent="0.2">
      <c r="A206" s="30"/>
      <c r="B206" s="119"/>
      <c r="C206" s="151" t="s">
        <v>210</v>
      </c>
      <c r="D206" s="151" t="s">
        <v>146</v>
      </c>
      <c r="E206" s="152" t="s">
        <v>211</v>
      </c>
      <c r="F206" s="153" t="s">
        <v>212</v>
      </c>
      <c r="G206" s="154" t="s">
        <v>213</v>
      </c>
      <c r="H206" s="155">
        <v>7.65</v>
      </c>
      <c r="I206" s="156"/>
      <c r="J206" s="156">
        <f>ROUND(I206*H206,2)</f>
        <v>0</v>
      </c>
      <c r="K206" s="153" t="s">
        <v>150</v>
      </c>
      <c r="L206" s="31"/>
      <c r="M206" s="157" t="s">
        <v>1</v>
      </c>
      <c r="N206" s="158" t="s">
        <v>39</v>
      </c>
      <c r="O206" s="159">
        <v>0.12</v>
      </c>
      <c r="P206" s="159">
        <f>O206*H206</f>
        <v>0.91800000000000004</v>
      </c>
      <c r="Q206" s="159">
        <v>8.0000000000000007E-5</v>
      </c>
      <c r="R206" s="159">
        <f>Q206*H206</f>
        <v>6.1200000000000013E-4</v>
      </c>
      <c r="S206" s="159">
        <v>0</v>
      </c>
      <c r="T206" s="160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1" t="s">
        <v>151</v>
      </c>
      <c r="AT206" s="161" t="s">
        <v>146</v>
      </c>
      <c r="AU206" s="161" t="s">
        <v>142</v>
      </c>
      <c r="AY206" s="18" t="s">
        <v>141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8" t="s">
        <v>123</v>
      </c>
      <c r="BK206" s="162">
        <f>ROUND(I206*H206,2)</f>
        <v>0</v>
      </c>
      <c r="BL206" s="18" t="s">
        <v>151</v>
      </c>
      <c r="BM206" s="161" t="s">
        <v>214</v>
      </c>
    </row>
    <row r="207" spans="1:65" s="13" customFormat="1" x14ac:dyDescent="0.2">
      <c r="B207" s="163"/>
      <c r="D207" s="164" t="s">
        <v>153</v>
      </c>
      <c r="E207" s="165" t="s">
        <v>1</v>
      </c>
      <c r="F207" s="166" t="s">
        <v>154</v>
      </c>
      <c r="H207" s="165" t="s">
        <v>1</v>
      </c>
      <c r="L207" s="163"/>
      <c r="M207" s="167"/>
      <c r="N207" s="168"/>
      <c r="O207" s="168"/>
      <c r="P207" s="168"/>
      <c r="Q207" s="168"/>
      <c r="R207" s="168"/>
      <c r="S207" s="168"/>
      <c r="T207" s="169"/>
      <c r="AT207" s="165" t="s">
        <v>153</v>
      </c>
      <c r="AU207" s="165" t="s">
        <v>142</v>
      </c>
      <c r="AV207" s="13" t="s">
        <v>81</v>
      </c>
      <c r="AW207" s="13" t="s">
        <v>29</v>
      </c>
      <c r="AX207" s="13" t="s">
        <v>73</v>
      </c>
      <c r="AY207" s="165" t="s">
        <v>141</v>
      </c>
    </row>
    <row r="208" spans="1:65" s="13" customFormat="1" x14ac:dyDescent="0.2">
      <c r="B208" s="163"/>
      <c r="D208" s="164" t="s">
        <v>153</v>
      </c>
      <c r="E208" s="165" t="s">
        <v>1</v>
      </c>
      <c r="F208" s="166" t="s">
        <v>202</v>
      </c>
      <c r="H208" s="165" t="s">
        <v>1</v>
      </c>
      <c r="L208" s="163"/>
      <c r="M208" s="167"/>
      <c r="N208" s="168"/>
      <c r="O208" s="168"/>
      <c r="P208" s="168"/>
      <c r="Q208" s="168"/>
      <c r="R208" s="168"/>
      <c r="S208" s="168"/>
      <c r="T208" s="169"/>
      <c r="AT208" s="165" t="s">
        <v>153</v>
      </c>
      <c r="AU208" s="165" t="s">
        <v>142</v>
      </c>
      <c r="AV208" s="13" t="s">
        <v>81</v>
      </c>
      <c r="AW208" s="13" t="s">
        <v>29</v>
      </c>
      <c r="AX208" s="13" t="s">
        <v>73</v>
      </c>
      <c r="AY208" s="165" t="s">
        <v>141</v>
      </c>
    </row>
    <row r="209" spans="1:65" s="14" customFormat="1" x14ac:dyDescent="0.2">
      <c r="B209" s="170"/>
      <c r="D209" s="164" t="s">
        <v>153</v>
      </c>
      <c r="E209" s="171" t="s">
        <v>1</v>
      </c>
      <c r="F209" s="172" t="s">
        <v>215</v>
      </c>
      <c r="H209" s="173">
        <v>5</v>
      </c>
      <c r="L209" s="170"/>
      <c r="M209" s="174"/>
      <c r="N209" s="175"/>
      <c r="O209" s="175"/>
      <c r="P209" s="175"/>
      <c r="Q209" s="175"/>
      <c r="R209" s="175"/>
      <c r="S209" s="175"/>
      <c r="T209" s="176"/>
      <c r="AT209" s="171" t="s">
        <v>153</v>
      </c>
      <c r="AU209" s="171" t="s">
        <v>142</v>
      </c>
      <c r="AV209" s="14" t="s">
        <v>123</v>
      </c>
      <c r="AW209" s="14" t="s">
        <v>29</v>
      </c>
      <c r="AX209" s="14" t="s">
        <v>73</v>
      </c>
      <c r="AY209" s="171" t="s">
        <v>141</v>
      </c>
    </row>
    <row r="210" spans="1:65" s="13" customFormat="1" x14ac:dyDescent="0.2">
      <c r="B210" s="163"/>
      <c r="D210" s="164" t="s">
        <v>153</v>
      </c>
      <c r="E210" s="165" t="s">
        <v>1</v>
      </c>
      <c r="F210" s="166" t="s">
        <v>208</v>
      </c>
      <c r="H210" s="165" t="s">
        <v>1</v>
      </c>
      <c r="L210" s="163"/>
      <c r="M210" s="167"/>
      <c r="N210" s="168"/>
      <c r="O210" s="168"/>
      <c r="P210" s="168"/>
      <c r="Q210" s="168"/>
      <c r="R210" s="168"/>
      <c r="S210" s="168"/>
      <c r="T210" s="169"/>
      <c r="AT210" s="165" t="s">
        <v>153</v>
      </c>
      <c r="AU210" s="165" t="s">
        <v>142</v>
      </c>
      <c r="AV210" s="13" t="s">
        <v>81</v>
      </c>
      <c r="AW210" s="13" t="s">
        <v>29</v>
      </c>
      <c r="AX210" s="13" t="s">
        <v>73</v>
      </c>
      <c r="AY210" s="165" t="s">
        <v>141</v>
      </c>
    </row>
    <row r="211" spans="1:65" s="14" customFormat="1" x14ac:dyDescent="0.2">
      <c r="B211" s="170"/>
      <c r="D211" s="164" t="s">
        <v>153</v>
      </c>
      <c r="E211" s="171" t="s">
        <v>1</v>
      </c>
      <c r="F211" s="172" t="s">
        <v>216</v>
      </c>
      <c r="H211" s="173">
        <v>2.65</v>
      </c>
      <c r="L211" s="170"/>
      <c r="M211" s="174"/>
      <c r="N211" s="175"/>
      <c r="O211" s="175"/>
      <c r="P211" s="175"/>
      <c r="Q211" s="175"/>
      <c r="R211" s="175"/>
      <c r="S211" s="175"/>
      <c r="T211" s="176"/>
      <c r="AT211" s="171" t="s">
        <v>153</v>
      </c>
      <c r="AU211" s="171" t="s">
        <v>142</v>
      </c>
      <c r="AV211" s="14" t="s">
        <v>123</v>
      </c>
      <c r="AW211" s="14" t="s">
        <v>29</v>
      </c>
      <c r="AX211" s="14" t="s">
        <v>73</v>
      </c>
      <c r="AY211" s="171" t="s">
        <v>141</v>
      </c>
    </row>
    <row r="212" spans="1:65" s="15" customFormat="1" x14ac:dyDescent="0.2">
      <c r="B212" s="177"/>
      <c r="D212" s="164" t="s">
        <v>153</v>
      </c>
      <c r="E212" s="178" t="s">
        <v>1</v>
      </c>
      <c r="F212" s="179" t="s">
        <v>160</v>
      </c>
      <c r="H212" s="180">
        <v>7.65</v>
      </c>
      <c r="L212" s="177"/>
      <c r="M212" s="181"/>
      <c r="N212" s="182"/>
      <c r="O212" s="182"/>
      <c r="P212" s="182"/>
      <c r="Q212" s="182"/>
      <c r="R212" s="182"/>
      <c r="S212" s="182"/>
      <c r="T212" s="183"/>
      <c r="AT212" s="178" t="s">
        <v>153</v>
      </c>
      <c r="AU212" s="178" t="s">
        <v>142</v>
      </c>
      <c r="AV212" s="15" t="s">
        <v>151</v>
      </c>
      <c r="AW212" s="15" t="s">
        <v>29</v>
      </c>
      <c r="AX212" s="15" t="s">
        <v>81</v>
      </c>
      <c r="AY212" s="178" t="s">
        <v>141</v>
      </c>
    </row>
    <row r="213" spans="1:65" s="2" customFormat="1" ht="24" x14ac:dyDescent="0.2">
      <c r="A213" s="30"/>
      <c r="B213" s="119"/>
      <c r="C213" s="151" t="s">
        <v>217</v>
      </c>
      <c r="D213" s="151" t="s">
        <v>146</v>
      </c>
      <c r="E213" s="152" t="s">
        <v>218</v>
      </c>
      <c r="F213" s="153" t="s">
        <v>219</v>
      </c>
      <c r="G213" s="154" t="s">
        <v>213</v>
      </c>
      <c r="H213" s="155">
        <v>6.3</v>
      </c>
      <c r="I213" s="156"/>
      <c r="J213" s="156">
        <f>ROUND(I213*H213,2)</f>
        <v>0</v>
      </c>
      <c r="K213" s="153" t="s">
        <v>150</v>
      </c>
      <c r="L213" s="31"/>
      <c r="M213" s="157" t="s">
        <v>1</v>
      </c>
      <c r="N213" s="158" t="s">
        <v>39</v>
      </c>
      <c r="O213" s="159">
        <v>0.2</v>
      </c>
      <c r="P213" s="159">
        <f>O213*H213</f>
        <v>1.26</v>
      </c>
      <c r="Q213" s="159">
        <v>1.2999999999999999E-4</v>
      </c>
      <c r="R213" s="159">
        <f>Q213*H213</f>
        <v>8.1899999999999996E-4</v>
      </c>
      <c r="S213" s="159">
        <v>0</v>
      </c>
      <c r="T213" s="160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1" t="s">
        <v>151</v>
      </c>
      <c r="AT213" s="161" t="s">
        <v>146</v>
      </c>
      <c r="AU213" s="161" t="s">
        <v>142</v>
      </c>
      <c r="AY213" s="18" t="s">
        <v>141</v>
      </c>
      <c r="BE213" s="162">
        <f>IF(N213="základní",J213,0)</f>
        <v>0</v>
      </c>
      <c r="BF213" s="162">
        <f>IF(N213="snížená",J213,0)</f>
        <v>0</v>
      </c>
      <c r="BG213" s="162">
        <f>IF(N213="zákl. přenesená",J213,0)</f>
        <v>0</v>
      </c>
      <c r="BH213" s="162">
        <f>IF(N213="sníž. přenesená",J213,0)</f>
        <v>0</v>
      </c>
      <c r="BI213" s="162">
        <f>IF(N213="nulová",J213,0)</f>
        <v>0</v>
      </c>
      <c r="BJ213" s="18" t="s">
        <v>123</v>
      </c>
      <c r="BK213" s="162">
        <f>ROUND(I213*H213,2)</f>
        <v>0</v>
      </c>
      <c r="BL213" s="18" t="s">
        <v>151</v>
      </c>
      <c r="BM213" s="161" t="s">
        <v>220</v>
      </c>
    </row>
    <row r="214" spans="1:65" s="13" customFormat="1" x14ac:dyDescent="0.2">
      <c r="B214" s="163"/>
      <c r="D214" s="164" t="s">
        <v>153</v>
      </c>
      <c r="E214" s="165" t="s">
        <v>1</v>
      </c>
      <c r="F214" s="166" t="s">
        <v>154</v>
      </c>
      <c r="H214" s="165" t="s">
        <v>1</v>
      </c>
      <c r="L214" s="163"/>
      <c r="M214" s="167"/>
      <c r="N214" s="168"/>
      <c r="O214" s="168"/>
      <c r="P214" s="168"/>
      <c r="Q214" s="168"/>
      <c r="R214" s="168"/>
      <c r="S214" s="168"/>
      <c r="T214" s="169"/>
      <c r="AT214" s="165" t="s">
        <v>153</v>
      </c>
      <c r="AU214" s="165" t="s">
        <v>142</v>
      </c>
      <c r="AV214" s="13" t="s">
        <v>81</v>
      </c>
      <c r="AW214" s="13" t="s">
        <v>29</v>
      </c>
      <c r="AX214" s="13" t="s">
        <v>73</v>
      </c>
      <c r="AY214" s="165" t="s">
        <v>141</v>
      </c>
    </row>
    <row r="215" spans="1:65" s="13" customFormat="1" x14ac:dyDescent="0.2">
      <c r="B215" s="163"/>
      <c r="D215" s="164" t="s">
        <v>153</v>
      </c>
      <c r="E215" s="165" t="s">
        <v>1</v>
      </c>
      <c r="F215" s="166" t="s">
        <v>202</v>
      </c>
      <c r="H215" s="165" t="s">
        <v>1</v>
      </c>
      <c r="L215" s="163"/>
      <c r="M215" s="167"/>
      <c r="N215" s="168"/>
      <c r="O215" s="168"/>
      <c r="P215" s="168"/>
      <c r="Q215" s="168"/>
      <c r="R215" s="168"/>
      <c r="S215" s="168"/>
      <c r="T215" s="169"/>
      <c r="AT215" s="165" t="s">
        <v>153</v>
      </c>
      <c r="AU215" s="165" t="s">
        <v>142</v>
      </c>
      <c r="AV215" s="13" t="s">
        <v>81</v>
      </c>
      <c r="AW215" s="13" t="s">
        <v>29</v>
      </c>
      <c r="AX215" s="13" t="s">
        <v>73</v>
      </c>
      <c r="AY215" s="165" t="s">
        <v>141</v>
      </c>
    </row>
    <row r="216" spans="1:65" s="14" customFormat="1" x14ac:dyDescent="0.2">
      <c r="B216" s="170"/>
      <c r="D216" s="164" t="s">
        <v>153</v>
      </c>
      <c r="E216" s="171" t="s">
        <v>1</v>
      </c>
      <c r="F216" s="172" t="s">
        <v>221</v>
      </c>
      <c r="H216" s="173">
        <v>4.2</v>
      </c>
      <c r="L216" s="170"/>
      <c r="M216" s="174"/>
      <c r="N216" s="175"/>
      <c r="O216" s="175"/>
      <c r="P216" s="175"/>
      <c r="Q216" s="175"/>
      <c r="R216" s="175"/>
      <c r="S216" s="175"/>
      <c r="T216" s="176"/>
      <c r="AT216" s="171" t="s">
        <v>153</v>
      </c>
      <c r="AU216" s="171" t="s">
        <v>142</v>
      </c>
      <c r="AV216" s="14" t="s">
        <v>123</v>
      </c>
      <c r="AW216" s="14" t="s">
        <v>29</v>
      </c>
      <c r="AX216" s="14" t="s">
        <v>73</v>
      </c>
      <c r="AY216" s="171" t="s">
        <v>141</v>
      </c>
    </row>
    <row r="217" spans="1:65" s="13" customFormat="1" x14ac:dyDescent="0.2">
      <c r="B217" s="163"/>
      <c r="D217" s="164" t="s">
        <v>153</v>
      </c>
      <c r="E217" s="165" t="s">
        <v>1</v>
      </c>
      <c r="F217" s="166" t="s">
        <v>208</v>
      </c>
      <c r="H217" s="165" t="s">
        <v>1</v>
      </c>
      <c r="L217" s="163"/>
      <c r="M217" s="167"/>
      <c r="N217" s="168"/>
      <c r="O217" s="168"/>
      <c r="P217" s="168"/>
      <c r="Q217" s="168"/>
      <c r="R217" s="168"/>
      <c r="S217" s="168"/>
      <c r="T217" s="169"/>
      <c r="AT217" s="165" t="s">
        <v>153</v>
      </c>
      <c r="AU217" s="165" t="s">
        <v>142</v>
      </c>
      <c r="AV217" s="13" t="s">
        <v>81</v>
      </c>
      <c r="AW217" s="13" t="s">
        <v>29</v>
      </c>
      <c r="AX217" s="13" t="s">
        <v>73</v>
      </c>
      <c r="AY217" s="165" t="s">
        <v>141</v>
      </c>
    </row>
    <row r="218" spans="1:65" s="14" customFormat="1" x14ac:dyDescent="0.2">
      <c r="B218" s="170"/>
      <c r="D218" s="164" t="s">
        <v>153</v>
      </c>
      <c r="E218" s="171" t="s">
        <v>1</v>
      </c>
      <c r="F218" s="172" t="s">
        <v>222</v>
      </c>
      <c r="H218" s="173">
        <v>2.1</v>
      </c>
      <c r="L218" s="170"/>
      <c r="M218" s="174"/>
      <c r="N218" s="175"/>
      <c r="O218" s="175"/>
      <c r="P218" s="175"/>
      <c r="Q218" s="175"/>
      <c r="R218" s="175"/>
      <c r="S218" s="175"/>
      <c r="T218" s="176"/>
      <c r="AT218" s="171" t="s">
        <v>153</v>
      </c>
      <c r="AU218" s="171" t="s">
        <v>142</v>
      </c>
      <c r="AV218" s="14" t="s">
        <v>123</v>
      </c>
      <c r="AW218" s="14" t="s">
        <v>29</v>
      </c>
      <c r="AX218" s="14" t="s">
        <v>73</v>
      </c>
      <c r="AY218" s="171" t="s">
        <v>141</v>
      </c>
    </row>
    <row r="219" spans="1:65" s="15" customFormat="1" x14ac:dyDescent="0.2">
      <c r="B219" s="177"/>
      <c r="D219" s="164" t="s">
        <v>153</v>
      </c>
      <c r="E219" s="178" t="s">
        <v>1</v>
      </c>
      <c r="F219" s="179" t="s">
        <v>160</v>
      </c>
      <c r="H219" s="180">
        <v>6.3</v>
      </c>
      <c r="L219" s="177"/>
      <c r="M219" s="181"/>
      <c r="N219" s="182"/>
      <c r="O219" s="182"/>
      <c r="P219" s="182"/>
      <c r="Q219" s="182"/>
      <c r="R219" s="182"/>
      <c r="S219" s="182"/>
      <c r="T219" s="183"/>
      <c r="AT219" s="178" t="s">
        <v>153</v>
      </c>
      <c r="AU219" s="178" t="s">
        <v>142</v>
      </c>
      <c r="AV219" s="15" t="s">
        <v>151</v>
      </c>
      <c r="AW219" s="15" t="s">
        <v>29</v>
      </c>
      <c r="AX219" s="15" t="s">
        <v>81</v>
      </c>
      <c r="AY219" s="178" t="s">
        <v>141</v>
      </c>
    </row>
    <row r="220" spans="1:65" s="2" customFormat="1" ht="36" x14ac:dyDescent="0.2">
      <c r="A220" s="30"/>
      <c r="B220" s="119"/>
      <c r="C220" s="151" t="s">
        <v>223</v>
      </c>
      <c r="D220" s="151" t="s">
        <v>146</v>
      </c>
      <c r="E220" s="152" t="s">
        <v>224</v>
      </c>
      <c r="F220" s="153" t="s">
        <v>225</v>
      </c>
      <c r="G220" s="154" t="s">
        <v>200</v>
      </c>
      <c r="H220" s="155">
        <v>1.05</v>
      </c>
      <c r="I220" s="156"/>
      <c r="J220" s="156">
        <f>ROUND(I220*H220,2)</f>
        <v>0</v>
      </c>
      <c r="K220" s="153" t="s">
        <v>150</v>
      </c>
      <c r="L220" s="31"/>
      <c r="M220" s="157" t="s">
        <v>1</v>
      </c>
      <c r="N220" s="158" t="s">
        <v>39</v>
      </c>
      <c r="O220" s="159">
        <v>1.6060000000000001</v>
      </c>
      <c r="P220" s="159">
        <f>O220*H220</f>
        <v>1.6863000000000001</v>
      </c>
      <c r="Q220" s="159">
        <v>0.26723000000000002</v>
      </c>
      <c r="R220" s="159">
        <f>Q220*H220</f>
        <v>0.28059150000000005</v>
      </c>
      <c r="S220" s="159">
        <v>0</v>
      </c>
      <c r="T220" s="160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61" t="s">
        <v>151</v>
      </c>
      <c r="AT220" s="161" t="s">
        <v>146</v>
      </c>
      <c r="AU220" s="161" t="s">
        <v>142</v>
      </c>
      <c r="AY220" s="18" t="s">
        <v>141</v>
      </c>
      <c r="BE220" s="162">
        <f>IF(N220="základní",J220,0)</f>
        <v>0</v>
      </c>
      <c r="BF220" s="162">
        <f>IF(N220="snížená",J220,0)</f>
        <v>0</v>
      </c>
      <c r="BG220" s="162">
        <f>IF(N220="zákl. přenesená",J220,0)</f>
        <v>0</v>
      </c>
      <c r="BH220" s="162">
        <f>IF(N220="sníž. přenesená",J220,0)</f>
        <v>0</v>
      </c>
      <c r="BI220" s="162">
        <f>IF(N220="nulová",J220,0)</f>
        <v>0</v>
      </c>
      <c r="BJ220" s="18" t="s">
        <v>123</v>
      </c>
      <c r="BK220" s="162">
        <f>ROUND(I220*H220,2)</f>
        <v>0</v>
      </c>
      <c r="BL220" s="18" t="s">
        <v>151</v>
      </c>
      <c r="BM220" s="161" t="s">
        <v>226</v>
      </c>
    </row>
    <row r="221" spans="1:65" s="13" customFormat="1" x14ac:dyDescent="0.2">
      <c r="B221" s="163"/>
      <c r="D221" s="164" t="s">
        <v>153</v>
      </c>
      <c r="E221" s="165" t="s">
        <v>1</v>
      </c>
      <c r="F221" s="166" t="s">
        <v>154</v>
      </c>
      <c r="H221" s="165" t="s">
        <v>1</v>
      </c>
      <c r="L221" s="163"/>
      <c r="M221" s="167"/>
      <c r="N221" s="168"/>
      <c r="O221" s="168"/>
      <c r="P221" s="168"/>
      <c r="Q221" s="168"/>
      <c r="R221" s="168"/>
      <c r="S221" s="168"/>
      <c r="T221" s="169"/>
      <c r="AT221" s="165" t="s">
        <v>153</v>
      </c>
      <c r="AU221" s="165" t="s">
        <v>142</v>
      </c>
      <c r="AV221" s="13" t="s">
        <v>81</v>
      </c>
      <c r="AW221" s="13" t="s">
        <v>29</v>
      </c>
      <c r="AX221" s="13" t="s">
        <v>73</v>
      </c>
      <c r="AY221" s="165" t="s">
        <v>141</v>
      </c>
    </row>
    <row r="222" spans="1:65" s="13" customFormat="1" x14ac:dyDescent="0.2">
      <c r="B222" s="163"/>
      <c r="D222" s="164" t="s">
        <v>153</v>
      </c>
      <c r="E222" s="165" t="s">
        <v>1</v>
      </c>
      <c r="F222" s="166" t="s">
        <v>227</v>
      </c>
      <c r="H222" s="165" t="s">
        <v>1</v>
      </c>
      <c r="L222" s="163"/>
      <c r="M222" s="167"/>
      <c r="N222" s="168"/>
      <c r="O222" s="168"/>
      <c r="P222" s="168"/>
      <c r="Q222" s="168"/>
      <c r="R222" s="168"/>
      <c r="S222" s="168"/>
      <c r="T222" s="169"/>
      <c r="AT222" s="165" t="s">
        <v>153</v>
      </c>
      <c r="AU222" s="165" t="s">
        <v>142</v>
      </c>
      <c r="AV222" s="13" t="s">
        <v>81</v>
      </c>
      <c r="AW222" s="13" t="s">
        <v>29</v>
      </c>
      <c r="AX222" s="13" t="s">
        <v>73</v>
      </c>
      <c r="AY222" s="165" t="s">
        <v>141</v>
      </c>
    </row>
    <row r="223" spans="1:65" s="14" customFormat="1" x14ac:dyDescent="0.2">
      <c r="B223" s="170"/>
      <c r="D223" s="164" t="s">
        <v>153</v>
      </c>
      <c r="E223" s="171" t="s">
        <v>1</v>
      </c>
      <c r="F223" s="172" t="s">
        <v>228</v>
      </c>
      <c r="H223" s="173">
        <v>1.05</v>
      </c>
      <c r="L223" s="170"/>
      <c r="M223" s="174"/>
      <c r="N223" s="175"/>
      <c r="O223" s="175"/>
      <c r="P223" s="175"/>
      <c r="Q223" s="175"/>
      <c r="R223" s="175"/>
      <c r="S223" s="175"/>
      <c r="T223" s="176"/>
      <c r="AT223" s="171" t="s">
        <v>153</v>
      </c>
      <c r="AU223" s="171" t="s">
        <v>142</v>
      </c>
      <c r="AV223" s="14" t="s">
        <v>123</v>
      </c>
      <c r="AW223" s="14" t="s">
        <v>29</v>
      </c>
      <c r="AX223" s="14" t="s">
        <v>81</v>
      </c>
      <c r="AY223" s="171" t="s">
        <v>141</v>
      </c>
    </row>
    <row r="224" spans="1:65" s="2" customFormat="1" ht="36" x14ac:dyDescent="0.2">
      <c r="A224" s="30"/>
      <c r="B224" s="119"/>
      <c r="C224" s="151" t="s">
        <v>229</v>
      </c>
      <c r="D224" s="151" t="s">
        <v>146</v>
      </c>
      <c r="E224" s="152" t="s">
        <v>230</v>
      </c>
      <c r="F224" s="153" t="s">
        <v>231</v>
      </c>
      <c r="G224" s="154" t="s">
        <v>200</v>
      </c>
      <c r="H224" s="155">
        <v>6.0720000000000001</v>
      </c>
      <c r="I224" s="156"/>
      <c r="J224" s="156">
        <f>ROUND(I224*H224,2)</f>
        <v>0</v>
      </c>
      <c r="K224" s="153" t="s">
        <v>150</v>
      </c>
      <c r="L224" s="31"/>
      <c r="M224" s="157" t="s">
        <v>1</v>
      </c>
      <c r="N224" s="158" t="s">
        <v>39</v>
      </c>
      <c r="O224" s="159">
        <v>1.21</v>
      </c>
      <c r="P224" s="159">
        <f>O224*H224</f>
        <v>7.3471199999999994</v>
      </c>
      <c r="Q224" s="159">
        <v>0.17818000000000001</v>
      </c>
      <c r="R224" s="159">
        <f>Q224*H224</f>
        <v>1.08190896</v>
      </c>
      <c r="S224" s="159">
        <v>0</v>
      </c>
      <c r="T224" s="160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61" t="s">
        <v>151</v>
      </c>
      <c r="AT224" s="161" t="s">
        <v>146</v>
      </c>
      <c r="AU224" s="161" t="s">
        <v>142</v>
      </c>
      <c r="AY224" s="18" t="s">
        <v>141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8" t="s">
        <v>123</v>
      </c>
      <c r="BK224" s="162">
        <f>ROUND(I224*H224,2)</f>
        <v>0</v>
      </c>
      <c r="BL224" s="18" t="s">
        <v>151</v>
      </c>
      <c r="BM224" s="161" t="s">
        <v>232</v>
      </c>
    </row>
    <row r="225" spans="1:65" s="13" customFormat="1" x14ac:dyDescent="0.2">
      <c r="B225" s="163"/>
      <c r="D225" s="164" t="s">
        <v>153</v>
      </c>
      <c r="E225" s="165" t="s">
        <v>1</v>
      </c>
      <c r="F225" s="166" t="s">
        <v>154</v>
      </c>
      <c r="H225" s="165" t="s">
        <v>1</v>
      </c>
      <c r="L225" s="163"/>
      <c r="M225" s="167"/>
      <c r="N225" s="168"/>
      <c r="O225" s="168"/>
      <c r="P225" s="168"/>
      <c r="Q225" s="168"/>
      <c r="R225" s="168"/>
      <c r="S225" s="168"/>
      <c r="T225" s="169"/>
      <c r="AT225" s="165" t="s">
        <v>153</v>
      </c>
      <c r="AU225" s="165" t="s">
        <v>142</v>
      </c>
      <c r="AV225" s="13" t="s">
        <v>81</v>
      </c>
      <c r="AW225" s="13" t="s">
        <v>29</v>
      </c>
      <c r="AX225" s="13" t="s">
        <v>73</v>
      </c>
      <c r="AY225" s="165" t="s">
        <v>141</v>
      </c>
    </row>
    <row r="226" spans="1:65" s="14" customFormat="1" x14ac:dyDescent="0.2">
      <c r="B226" s="170"/>
      <c r="D226" s="164" t="s">
        <v>153</v>
      </c>
      <c r="E226" s="171" t="s">
        <v>1</v>
      </c>
      <c r="F226" s="172" t="s">
        <v>233</v>
      </c>
      <c r="H226" s="173">
        <v>0.64</v>
      </c>
      <c r="L226" s="170"/>
      <c r="M226" s="174"/>
      <c r="N226" s="175"/>
      <c r="O226" s="175"/>
      <c r="P226" s="175"/>
      <c r="Q226" s="175"/>
      <c r="R226" s="175"/>
      <c r="S226" s="175"/>
      <c r="T226" s="176"/>
      <c r="AT226" s="171" t="s">
        <v>153</v>
      </c>
      <c r="AU226" s="171" t="s">
        <v>142</v>
      </c>
      <c r="AV226" s="14" t="s">
        <v>123</v>
      </c>
      <c r="AW226" s="14" t="s">
        <v>29</v>
      </c>
      <c r="AX226" s="14" t="s">
        <v>73</v>
      </c>
      <c r="AY226" s="171" t="s">
        <v>141</v>
      </c>
    </row>
    <row r="227" spans="1:65" s="14" customFormat="1" x14ac:dyDescent="0.2">
      <c r="B227" s="170"/>
      <c r="D227" s="164" t="s">
        <v>153</v>
      </c>
      <c r="E227" s="171" t="s">
        <v>1</v>
      </c>
      <c r="F227" s="172" t="s">
        <v>234</v>
      </c>
      <c r="H227" s="173">
        <v>0.56000000000000005</v>
      </c>
      <c r="L227" s="170"/>
      <c r="M227" s="174"/>
      <c r="N227" s="175"/>
      <c r="O227" s="175"/>
      <c r="P227" s="175"/>
      <c r="Q227" s="175"/>
      <c r="R227" s="175"/>
      <c r="S227" s="175"/>
      <c r="T227" s="176"/>
      <c r="AT227" s="171" t="s">
        <v>153</v>
      </c>
      <c r="AU227" s="171" t="s">
        <v>142</v>
      </c>
      <c r="AV227" s="14" t="s">
        <v>123</v>
      </c>
      <c r="AW227" s="14" t="s">
        <v>29</v>
      </c>
      <c r="AX227" s="14" t="s">
        <v>73</v>
      </c>
      <c r="AY227" s="171" t="s">
        <v>141</v>
      </c>
    </row>
    <row r="228" spans="1:65" s="14" customFormat="1" x14ac:dyDescent="0.2">
      <c r="B228" s="170"/>
      <c r="D228" s="164" t="s">
        <v>153</v>
      </c>
      <c r="E228" s="171" t="s">
        <v>1</v>
      </c>
      <c r="F228" s="172" t="s">
        <v>235</v>
      </c>
      <c r="H228" s="173">
        <v>0.56000000000000005</v>
      </c>
      <c r="L228" s="170"/>
      <c r="M228" s="174"/>
      <c r="N228" s="175"/>
      <c r="O228" s="175"/>
      <c r="P228" s="175"/>
      <c r="Q228" s="175"/>
      <c r="R228" s="175"/>
      <c r="S228" s="175"/>
      <c r="T228" s="176"/>
      <c r="AT228" s="171" t="s">
        <v>153</v>
      </c>
      <c r="AU228" s="171" t="s">
        <v>142</v>
      </c>
      <c r="AV228" s="14" t="s">
        <v>123</v>
      </c>
      <c r="AW228" s="14" t="s">
        <v>29</v>
      </c>
      <c r="AX228" s="14" t="s">
        <v>73</v>
      </c>
      <c r="AY228" s="171" t="s">
        <v>141</v>
      </c>
    </row>
    <row r="229" spans="1:65" s="14" customFormat="1" x14ac:dyDescent="0.2">
      <c r="B229" s="170"/>
      <c r="D229" s="164" t="s">
        <v>153</v>
      </c>
      <c r="E229" s="171" t="s">
        <v>1</v>
      </c>
      <c r="F229" s="172" t="s">
        <v>236</v>
      </c>
      <c r="H229" s="173">
        <v>0.64</v>
      </c>
      <c r="L229" s="170"/>
      <c r="M229" s="174"/>
      <c r="N229" s="175"/>
      <c r="O229" s="175"/>
      <c r="P229" s="175"/>
      <c r="Q229" s="175"/>
      <c r="R229" s="175"/>
      <c r="S229" s="175"/>
      <c r="T229" s="176"/>
      <c r="AT229" s="171" t="s">
        <v>153</v>
      </c>
      <c r="AU229" s="171" t="s">
        <v>142</v>
      </c>
      <c r="AV229" s="14" t="s">
        <v>123</v>
      </c>
      <c r="AW229" s="14" t="s">
        <v>29</v>
      </c>
      <c r="AX229" s="14" t="s">
        <v>73</v>
      </c>
      <c r="AY229" s="171" t="s">
        <v>141</v>
      </c>
    </row>
    <row r="230" spans="1:65" s="14" customFormat="1" x14ac:dyDescent="0.2">
      <c r="B230" s="170"/>
      <c r="D230" s="164" t="s">
        <v>153</v>
      </c>
      <c r="E230" s="171" t="s">
        <v>1</v>
      </c>
      <c r="F230" s="172" t="s">
        <v>237</v>
      </c>
      <c r="H230" s="173">
        <v>0.64</v>
      </c>
      <c r="L230" s="170"/>
      <c r="M230" s="174"/>
      <c r="N230" s="175"/>
      <c r="O230" s="175"/>
      <c r="P230" s="175"/>
      <c r="Q230" s="175"/>
      <c r="R230" s="175"/>
      <c r="S230" s="175"/>
      <c r="T230" s="176"/>
      <c r="AT230" s="171" t="s">
        <v>153</v>
      </c>
      <c r="AU230" s="171" t="s">
        <v>142</v>
      </c>
      <c r="AV230" s="14" t="s">
        <v>123</v>
      </c>
      <c r="AW230" s="14" t="s">
        <v>29</v>
      </c>
      <c r="AX230" s="14" t="s">
        <v>73</v>
      </c>
      <c r="AY230" s="171" t="s">
        <v>141</v>
      </c>
    </row>
    <row r="231" spans="1:65" s="14" customFormat="1" x14ac:dyDescent="0.2">
      <c r="B231" s="170"/>
      <c r="D231" s="164" t="s">
        <v>153</v>
      </c>
      <c r="E231" s="171" t="s">
        <v>1</v>
      </c>
      <c r="F231" s="172" t="s">
        <v>238</v>
      </c>
      <c r="H231" s="173">
        <v>0.64</v>
      </c>
      <c r="L231" s="170"/>
      <c r="M231" s="174"/>
      <c r="N231" s="175"/>
      <c r="O231" s="175"/>
      <c r="P231" s="175"/>
      <c r="Q231" s="175"/>
      <c r="R231" s="175"/>
      <c r="S231" s="175"/>
      <c r="T231" s="176"/>
      <c r="AT231" s="171" t="s">
        <v>153</v>
      </c>
      <c r="AU231" s="171" t="s">
        <v>142</v>
      </c>
      <c r="AV231" s="14" t="s">
        <v>123</v>
      </c>
      <c r="AW231" s="14" t="s">
        <v>29</v>
      </c>
      <c r="AX231" s="14" t="s">
        <v>73</v>
      </c>
      <c r="AY231" s="171" t="s">
        <v>141</v>
      </c>
    </row>
    <row r="232" spans="1:65" s="14" customFormat="1" x14ac:dyDescent="0.2">
      <c r="B232" s="170"/>
      <c r="D232" s="164" t="s">
        <v>153</v>
      </c>
      <c r="E232" s="171" t="s">
        <v>1</v>
      </c>
      <c r="F232" s="172" t="s">
        <v>239</v>
      </c>
      <c r="H232" s="173">
        <v>0.64</v>
      </c>
      <c r="L232" s="170"/>
      <c r="M232" s="174"/>
      <c r="N232" s="175"/>
      <c r="O232" s="175"/>
      <c r="P232" s="175"/>
      <c r="Q232" s="175"/>
      <c r="R232" s="175"/>
      <c r="S232" s="175"/>
      <c r="T232" s="176"/>
      <c r="AT232" s="171" t="s">
        <v>153</v>
      </c>
      <c r="AU232" s="171" t="s">
        <v>142</v>
      </c>
      <c r="AV232" s="14" t="s">
        <v>123</v>
      </c>
      <c r="AW232" s="14" t="s">
        <v>29</v>
      </c>
      <c r="AX232" s="14" t="s">
        <v>73</v>
      </c>
      <c r="AY232" s="171" t="s">
        <v>141</v>
      </c>
    </row>
    <row r="233" spans="1:65" s="14" customFormat="1" x14ac:dyDescent="0.2">
      <c r="B233" s="170"/>
      <c r="D233" s="164" t="s">
        <v>153</v>
      </c>
      <c r="E233" s="171" t="s">
        <v>1</v>
      </c>
      <c r="F233" s="172" t="s">
        <v>240</v>
      </c>
      <c r="H233" s="173">
        <v>0.64</v>
      </c>
      <c r="L233" s="170"/>
      <c r="M233" s="174"/>
      <c r="N233" s="175"/>
      <c r="O233" s="175"/>
      <c r="P233" s="175"/>
      <c r="Q233" s="175"/>
      <c r="R233" s="175"/>
      <c r="S233" s="175"/>
      <c r="T233" s="176"/>
      <c r="AT233" s="171" t="s">
        <v>153</v>
      </c>
      <c r="AU233" s="171" t="s">
        <v>142</v>
      </c>
      <c r="AV233" s="14" t="s">
        <v>123</v>
      </c>
      <c r="AW233" s="14" t="s">
        <v>29</v>
      </c>
      <c r="AX233" s="14" t="s">
        <v>73</v>
      </c>
      <c r="AY233" s="171" t="s">
        <v>141</v>
      </c>
    </row>
    <row r="234" spans="1:65" s="14" customFormat="1" x14ac:dyDescent="0.2">
      <c r="B234" s="170"/>
      <c r="D234" s="164" t="s">
        <v>153</v>
      </c>
      <c r="E234" s="171" t="s">
        <v>1</v>
      </c>
      <c r="F234" s="172" t="s">
        <v>241</v>
      </c>
      <c r="H234" s="173">
        <v>0.56000000000000005</v>
      </c>
      <c r="L234" s="170"/>
      <c r="M234" s="174"/>
      <c r="N234" s="175"/>
      <c r="O234" s="175"/>
      <c r="P234" s="175"/>
      <c r="Q234" s="175"/>
      <c r="R234" s="175"/>
      <c r="S234" s="175"/>
      <c r="T234" s="176"/>
      <c r="AT234" s="171" t="s">
        <v>153</v>
      </c>
      <c r="AU234" s="171" t="s">
        <v>142</v>
      </c>
      <c r="AV234" s="14" t="s">
        <v>123</v>
      </c>
      <c r="AW234" s="14" t="s">
        <v>29</v>
      </c>
      <c r="AX234" s="14" t="s">
        <v>73</v>
      </c>
      <c r="AY234" s="171" t="s">
        <v>141</v>
      </c>
    </row>
    <row r="235" spans="1:65" s="14" customFormat="1" x14ac:dyDescent="0.2">
      <c r="B235" s="170"/>
      <c r="D235" s="164" t="s">
        <v>153</v>
      </c>
      <c r="E235" s="171" t="s">
        <v>1</v>
      </c>
      <c r="F235" s="172" t="s">
        <v>242</v>
      </c>
      <c r="H235" s="173">
        <v>0.55200000000000005</v>
      </c>
      <c r="L235" s="170"/>
      <c r="M235" s="174"/>
      <c r="N235" s="175"/>
      <c r="O235" s="175"/>
      <c r="P235" s="175"/>
      <c r="Q235" s="175"/>
      <c r="R235" s="175"/>
      <c r="S235" s="175"/>
      <c r="T235" s="176"/>
      <c r="AT235" s="171" t="s">
        <v>153</v>
      </c>
      <c r="AU235" s="171" t="s">
        <v>142</v>
      </c>
      <c r="AV235" s="14" t="s">
        <v>123</v>
      </c>
      <c r="AW235" s="14" t="s">
        <v>29</v>
      </c>
      <c r="AX235" s="14" t="s">
        <v>73</v>
      </c>
      <c r="AY235" s="171" t="s">
        <v>141</v>
      </c>
    </row>
    <row r="236" spans="1:65" s="15" customFormat="1" x14ac:dyDescent="0.2">
      <c r="B236" s="177"/>
      <c r="D236" s="164" t="s">
        <v>153</v>
      </c>
      <c r="E236" s="178" t="s">
        <v>1</v>
      </c>
      <c r="F236" s="179" t="s">
        <v>160</v>
      </c>
      <c r="H236" s="180">
        <v>6.0720000000000001</v>
      </c>
      <c r="L236" s="177"/>
      <c r="M236" s="181"/>
      <c r="N236" s="182"/>
      <c r="O236" s="182"/>
      <c r="P236" s="182"/>
      <c r="Q236" s="182"/>
      <c r="R236" s="182"/>
      <c r="S236" s="182"/>
      <c r="T236" s="183"/>
      <c r="AT236" s="178" t="s">
        <v>153</v>
      </c>
      <c r="AU236" s="178" t="s">
        <v>142</v>
      </c>
      <c r="AV236" s="15" t="s">
        <v>151</v>
      </c>
      <c r="AW236" s="15" t="s">
        <v>29</v>
      </c>
      <c r="AX236" s="15" t="s">
        <v>81</v>
      </c>
      <c r="AY236" s="178" t="s">
        <v>141</v>
      </c>
    </row>
    <row r="237" spans="1:65" s="12" customFormat="1" ht="22.9" customHeight="1" x14ac:dyDescent="0.2">
      <c r="B237" s="139"/>
      <c r="D237" s="140" t="s">
        <v>72</v>
      </c>
      <c r="E237" s="149" t="s">
        <v>151</v>
      </c>
      <c r="F237" s="149" t="s">
        <v>243</v>
      </c>
      <c r="J237" s="150">
        <f>BK237</f>
        <v>0</v>
      </c>
      <c r="L237" s="139"/>
      <c r="M237" s="143"/>
      <c r="N237" s="144"/>
      <c r="O237" s="144"/>
      <c r="P237" s="145">
        <f>P238</f>
        <v>15.659999999999998</v>
      </c>
      <c r="Q237" s="144"/>
      <c r="R237" s="145">
        <f>R238</f>
        <v>3.1859999999999999</v>
      </c>
      <c r="S237" s="144"/>
      <c r="T237" s="146">
        <f>T238</f>
        <v>0</v>
      </c>
      <c r="AR237" s="140" t="s">
        <v>81</v>
      </c>
      <c r="AT237" s="147" t="s">
        <v>72</v>
      </c>
      <c r="AU237" s="147" t="s">
        <v>81</v>
      </c>
      <c r="AY237" s="140" t="s">
        <v>141</v>
      </c>
      <c r="BK237" s="148">
        <f>BK238</f>
        <v>0</v>
      </c>
    </row>
    <row r="238" spans="1:65" s="12" customFormat="1" ht="20.85" customHeight="1" x14ac:dyDescent="0.2">
      <c r="B238" s="139"/>
      <c r="D238" s="140" t="s">
        <v>72</v>
      </c>
      <c r="E238" s="149" t="s">
        <v>244</v>
      </c>
      <c r="F238" s="149" t="s">
        <v>245</v>
      </c>
      <c r="J238" s="150">
        <f>BK238</f>
        <v>0</v>
      </c>
      <c r="L238" s="139"/>
      <c r="M238" s="143"/>
      <c r="N238" s="144"/>
      <c r="O238" s="144"/>
      <c r="P238" s="145">
        <f>SUM(P239:P258)</f>
        <v>15.659999999999998</v>
      </c>
      <c r="Q238" s="144"/>
      <c r="R238" s="145">
        <f>SUM(R239:R258)</f>
        <v>3.1859999999999999</v>
      </c>
      <c r="S238" s="144"/>
      <c r="T238" s="146">
        <f>SUM(T239:T258)</f>
        <v>0</v>
      </c>
      <c r="AR238" s="140" t="s">
        <v>81</v>
      </c>
      <c r="AT238" s="147" t="s">
        <v>72</v>
      </c>
      <c r="AU238" s="147" t="s">
        <v>123</v>
      </c>
      <c r="AY238" s="140" t="s">
        <v>141</v>
      </c>
      <c r="BK238" s="148">
        <f>SUM(BK239:BK258)</f>
        <v>0</v>
      </c>
    </row>
    <row r="239" spans="1:65" s="2" customFormat="1" ht="36" x14ac:dyDescent="0.2">
      <c r="A239" s="30"/>
      <c r="B239" s="119"/>
      <c r="C239" s="151" t="s">
        <v>246</v>
      </c>
      <c r="D239" s="151" t="s">
        <v>146</v>
      </c>
      <c r="E239" s="152" t="s">
        <v>247</v>
      </c>
      <c r="F239" s="153" t="s">
        <v>248</v>
      </c>
      <c r="G239" s="154" t="s">
        <v>249</v>
      </c>
      <c r="H239" s="155">
        <v>54</v>
      </c>
      <c r="I239" s="156"/>
      <c r="J239" s="156">
        <f>ROUND(I239*H239,2)</f>
        <v>0</v>
      </c>
      <c r="K239" s="153" t="s">
        <v>150</v>
      </c>
      <c r="L239" s="31"/>
      <c r="M239" s="157" t="s">
        <v>1</v>
      </c>
      <c r="N239" s="158" t="s">
        <v>39</v>
      </c>
      <c r="O239" s="159">
        <v>0.28999999999999998</v>
      </c>
      <c r="P239" s="159">
        <f>O239*H239</f>
        <v>15.659999999999998</v>
      </c>
      <c r="Q239" s="159">
        <v>5.8999999999999997E-2</v>
      </c>
      <c r="R239" s="159">
        <f>Q239*H239</f>
        <v>3.1859999999999999</v>
      </c>
      <c r="S239" s="159">
        <v>0</v>
      </c>
      <c r="T239" s="160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61" t="s">
        <v>151</v>
      </c>
      <c r="AT239" s="161" t="s">
        <v>146</v>
      </c>
      <c r="AU239" s="161" t="s">
        <v>142</v>
      </c>
      <c r="AY239" s="18" t="s">
        <v>141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8" t="s">
        <v>123</v>
      </c>
      <c r="BK239" s="162">
        <f>ROUND(I239*H239,2)</f>
        <v>0</v>
      </c>
      <c r="BL239" s="18" t="s">
        <v>151</v>
      </c>
      <c r="BM239" s="161" t="s">
        <v>250</v>
      </c>
    </row>
    <row r="240" spans="1:65" s="13" customFormat="1" x14ac:dyDescent="0.2">
      <c r="B240" s="163"/>
      <c r="D240" s="164" t="s">
        <v>153</v>
      </c>
      <c r="E240" s="165" t="s">
        <v>1</v>
      </c>
      <c r="F240" s="166" t="s">
        <v>154</v>
      </c>
      <c r="H240" s="165" t="s">
        <v>1</v>
      </c>
      <c r="L240" s="163"/>
      <c r="M240" s="167"/>
      <c r="N240" s="168"/>
      <c r="O240" s="168"/>
      <c r="P240" s="168"/>
      <c r="Q240" s="168"/>
      <c r="R240" s="168"/>
      <c r="S240" s="168"/>
      <c r="T240" s="169"/>
      <c r="AT240" s="165" t="s">
        <v>153</v>
      </c>
      <c r="AU240" s="165" t="s">
        <v>142</v>
      </c>
      <c r="AV240" s="13" t="s">
        <v>81</v>
      </c>
      <c r="AW240" s="13" t="s">
        <v>29</v>
      </c>
      <c r="AX240" s="13" t="s">
        <v>73</v>
      </c>
      <c r="AY240" s="165" t="s">
        <v>141</v>
      </c>
    </row>
    <row r="241" spans="2:51" s="13" customFormat="1" x14ac:dyDescent="0.2">
      <c r="B241" s="163"/>
      <c r="D241" s="164" t="s">
        <v>153</v>
      </c>
      <c r="E241" s="165" t="s">
        <v>1</v>
      </c>
      <c r="F241" s="166" t="s">
        <v>251</v>
      </c>
      <c r="H241" s="165" t="s">
        <v>1</v>
      </c>
      <c r="L241" s="163"/>
      <c r="M241" s="167"/>
      <c r="N241" s="168"/>
      <c r="O241" s="168"/>
      <c r="P241" s="168"/>
      <c r="Q241" s="168"/>
      <c r="R241" s="168"/>
      <c r="S241" s="168"/>
      <c r="T241" s="169"/>
      <c r="AT241" s="165" t="s">
        <v>153</v>
      </c>
      <c r="AU241" s="165" t="s">
        <v>142</v>
      </c>
      <c r="AV241" s="13" t="s">
        <v>81</v>
      </c>
      <c r="AW241" s="13" t="s">
        <v>29</v>
      </c>
      <c r="AX241" s="13" t="s">
        <v>73</v>
      </c>
      <c r="AY241" s="165" t="s">
        <v>141</v>
      </c>
    </row>
    <row r="242" spans="2:51" s="14" customFormat="1" x14ac:dyDescent="0.2">
      <c r="B242" s="170"/>
      <c r="D242" s="164" t="s">
        <v>153</v>
      </c>
      <c r="E242" s="171" t="s">
        <v>1</v>
      </c>
      <c r="F242" s="172" t="s">
        <v>252</v>
      </c>
      <c r="H242" s="173">
        <v>2</v>
      </c>
      <c r="L242" s="170"/>
      <c r="M242" s="174"/>
      <c r="N242" s="175"/>
      <c r="O242" s="175"/>
      <c r="P242" s="175"/>
      <c r="Q242" s="175"/>
      <c r="R242" s="175"/>
      <c r="S242" s="175"/>
      <c r="T242" s="176"/>
      <c r="AT242" s="171" t="s">
        <v>153</v>
      </c>
      <c r="AU242" s="171" t="s">
        <v>142</v>
      </c>
      <c r="AV242" s="14" t="s">
        <v>123</v>
      </c>
      <c r="AW242" s="14" t="s">
        <v>29</v>
      </c>
      <c r="AX242" s="14" t="s">
        <v>73</v>
      </c>
      <c r="AY242" s="171" t="s">
        <v>141</v>
      </c>
    </row>
    <row r="243" spans="2:51" s="14" customFormat="1" x14ac:dyDescent="0.2">
      <c r="B243" s="170"/>
      <c r="D243" s="164" t="s">
        <v>153</v>
      </c>
      <c r="E243" s="171" t="s">
        <v>1</v>
      </c>
      <c r="F243" s="172" t="s">
        <v>253</v>
      </c>
      <c r="H243" s="173">
        <v>2</v>
      </c>
      <c r="L243" s="170"/>
      <c r="M243" s="174"/>
      <c r="N243" s="175"/>
      <c r="O243" s="175"/>
      <c r="P243" s="175"/>
      <c r="Q243" s="175"/>
      <c r="R243" s="175"/>
      <c r="S243" s="175"/>
      <c r="T243" s="176"/>
      <c r="AT243" s="171" t="s">
        <v>153</v>
      </c>
      <c r="AU243" s="171" t="s">
        <v>142</v>
      </c>
      <c r="AV243" s="14" t="s">
        <v>123</v>
      </c>
      <c r="AW243" s="14" t="s">
        <v>29</v>
      </c>
      <c r="AX243" s="14" t="s">
        <v>73</v>
      </c>
      <c r="AY243" s="171" t="s">
        <v>141</v>
      </c>
    </row>
    <row r="244" spans="2:51" s="14" customFormat="1" x14ac:dyDescent="0.2">
      <c r="B244" s="170"/>
      <c r="D244" s="164" t="s">
        <v>153</v>
      </c>
      <c r="E244" s="171" t="s">
        <v>1</v>
      </c>
      <c r="F244" s="172" t="s">
        <v>254</v>
      </c>
      <c r="H244" s="173">
        <v>2</v>
      </c>
      <c r="L244" s="170"/>
      <c r="M244" s="174"/>
      <c r="N244" s="175"/>
      <c r="O244" s="175"/>
      <c r="P244" s="175"/>
      <c r="Q244" s="175"/>
      <c r="R244" s="175"/>
      <c r="S244" s="175"/>
      <c r="T244" s="176"/>
      <c r="AT244" s="171" t="s">
        <v>153</v>
      </c>
      <c r="AU244" s="171" t="s">
        <v>142</v>
      </c>
      <c r="AV244" s="14" t="s">
        <v>123</v>
      </c>
      <c r="AW244" s="14" t="s">
        <v>29</v>
      </c>
      <c r="AX244" s="14" t="s">
        <v>73</v>
      </c>
      <c r="AY244" s="171" t="s">
        <v>141</v>
      </c>
    </row>
    <row r="245" spans="2:51" s="14" customFormat="1" x14ac:dyDescent="0.2">
      <c r="B245" s="170"/>
      <c r="D245" s="164" t="s">
        <v>153</v>
      </c>
      <c r="E245" s="171" t="s">
        <v>1</v>
      </c>
      <c r="F245" s="172" t="s">
        <v>255</v>
      </c>
      <c r="H245" s="173">
        <v>4</v>
      </c>
      <c r="L245" s="170"/>
      <c r="M245" s="174"/>
      <c r="N245" s="175"/>
      <c r="O245" s="175"/>
      <c r="P245" s="175"/>
      <c r="Q245" s="175"/>
      <c r="R245" s="175"/>
      <c r="S245" s="175"/>
      <c r="T245" s="176"/>
      <c r="AT245" s="171" t="s">
        <v>153</v>
      </c>
      <c r="AU245" s="171" t="s">
        <v>142</v>
      </c>
      <c r="AV245" s="14" t="s">
        <v>123</v>
      </c>
      <c r="AW245" s="14" t="s">
        <v>29</v>
      </c>
      <c r="AX245" s="14" t="s">
        <v>73</v>
      </c>
      <c r="AY245" s="171" t="s">
        <v>141</v>
      </c>
    </row>
    <row r="246" spans="2:51" s="16" customFormat="1" x14ac:dyDescent="0.2">
      <c r="B246" s="184"/>
      <c r="D246" s="164" t="s">
        <v>153</v>
      </c>
      <c r="E246" s="185" t="s">
        <v>1</v>
      </c>
      <c r="F246" s="186" t="s">
        <v>173</v>
      </c>
      <c r="H246" s="187">
        <v>10</v>
      </c>
      <c r="L246" s="184"/>
      <c r="M246" s="188"/>
      <c r="N246" s="189"/>
      <c r="O246" s="189"/>
      <c r="P246" s="189"/>
      <c r="Q246" s="189"/>
      <c r="R246" s="189"/>
      <c r="S246" s="189"/>
      <c r="T246" s="190"/>
      <c r="AT246" s="185" t="s">
        <v>153</v>
      </c>
      <c r="AU246" s="185" t="s">
        <v>142</v>
      </c>
      <c r="AV246" s="16" t="s">
        <v>142</v>
      </c>
      <c r="AW246" s="16" t="s">
        <v>29</v>
      </c>
      <c r="AX246" s="16" t="s">
        <v>73</v>
      </c>
      <c r="AY246" s="185" t="s">
        <v>141</v>
      </c>
    </row>
    <row r="247" spans="2:51" s="13" customFormat="1" x14ac:dyDescent="0.2">
      <c r="B247" s="163"/>
      <c r="D247" s="164" t="s">
        <v>153</v>
      </c>
      <c r="E247" s="165" t="s">
        <v>1</v>
      </c>
      <c r="F247" s="166" t="s">
        <v>256</v>
      </c>
      <c r="H247" s="165" t="s">
        <v>1</v>
      </c>
      <c r="L247" s="163"/>
      <c r="M247" s="167"/>
      <c r="N247" s="168"/>
      <c r="O247" s="168"/>
      <c r="P247" s="168"/>
      <c r="Q247" s="168"/>
      <c r="R247" s="168"/>
      <c r="S247" s="168"/>
      <c r="T247" s="169"/>
      <c r="AT247" s="165" t="s">
        <v>153</v>
      </c>
      <c r="AU247" s="165" t="s">
        <v>142</v>
      </c>
      <c r="AV247" s="13" t="s">
        <v>81</v>
      </c>
      <c r="AW247" s="13" t="s">
        <v>29</v>
      </c>
      <c r="AX247" s="13" t="s">
        <v>73</v>
      </c>
      <c r="AY247" s="165" t="s">
        <v>141</v>
      </c>
    </row>
    <row r="248" spans="2:51" s="14" customFormat="1" x14ac:dyDescent="0.2">
      <c r="B248" s="170"/>
      <c r="D248" s="164" t="s">
        <v>153</v>
      </c>
      <c r="E248" s="171" t="s">
        <v>1</v>
      </c>
      <c r="F248" s="172" t="s">
        <v>257</v>
      </c>
      <c r="H248" s="173">
        <v>4</v>
      </c>
      <c r="L248" s="170"/>
      <c r="M248" s="174"/>
      <c r="N248" s="175"/>
      <c r="O248" s="175"/>
      <c r="P248" s="175"/>
      <c r="Q248" s="175"/>
      <c r="R248" s="175"/>
      <c r="S248" s="175"/>
      <c r="T248" s="176"/>
      <c r="AT248" s="171" t="s">
        <v>153</v>
      </c>
      <c r="AU248" s="171" t="s">
        <v>142</v>
      </c>
      <c r="AV248" s="14" t="s">
        <v>123</v>
      </c>
      <c r="AW248" s="14" t="s">
        <v>29</v>
      </c>
      <c r="AX248" s="14" t="s">
        <v>73</v>
      </c>
      <c r="AY248" s="171" t="s">
        <v>141</v>
      </c>
    </row>
    <row r="249" spans="2:51" s="14" customFormat="1" x14ac:dyDescent="0.2">
      <c r="B249" s="170"/>
      <c r="D249" s="164" t="s">
        <v>153</v>
      </c>
      <c r="E249" s="171" t="s">
        <v>1</v>
      </c>
      <c r="F249" s="172" t="s">
        <v>258</v>
      </c>
      <c r="H249" s="173">
        <v>4</v>
      </c>
      <c r="L249" s="170"/>
      <c r="M249" s="174"/>
      <c r="N249" s="175"/>
      <c r="O249" s="175"/>
      <c r="P249" s="175"/>
      <c r="Q249" s="175"/>
      <c r="R249" s="175"/>
      <c r="S249" s="175"/>
      <c r="T249" s="176"/>
      <c r="AT249" s="171" t="s">
        <v>153</v>
      </c>
      <c r="AU249" s="171" t="s">
        <v>142</v>
      </c>
      <c r="AV249" s="14" t="s">
        <v>123</v>
      </c>
      <c r="AW249" s="14" t="s">
        <v>29</v>
      </c>
      <c r="AX249" s="14" t="s">
        <v>73</v>
      </c>
      <c r="AY249" s="171" t="s">
        <v>141</v>
      </c>
    </row>
    <row r="250" spans="2:51" s="14" customFormat="1" x14ac:dyDescent="0.2">
      <c r="B250" s="170"/>
      <c r="D250" s="164" t="s">
        <v>153</v>
      </c>
      <c r="E250" s="171" t="s">
        <v>1</v>
      </c>
      <c r="F250" s="172" t="s">
        <v>259</v>
      </c>
      <c r="H250" s="173">
        <v>2</v>
      </c>
      <c r="L250" s="170"/>
      <c r="M250" s="174"/>
      <c r="N250" s="175"/>
      <c r="O250" s="175"/>
      <c r="P250" s="175"/>
      <c r="Q250" s="175"/>
      <c r="R250" s="175"/>
      <c r="S250" s="175"/>
      <c r="T250" s="176"/>
      <c r="AT250" s="171" t="s">
        <v>153</v>
      </c>
      <c r="AU250" s="171" t="s">
        <v>142</v>
      </c>
      <c r="AV250" s="14" t="s">
        <v>123</v>
      </c>
      <c r="AW250" s="14" t="s">
        <v>29</v>
      </c>
      <c r="AX250" s="14" t="s">
        <v>73</v>
      </c>
      <c r="AY250" s="171" t="s">
        <v>141</v>
      </c>
    </row>
    <row r="251" spans="2:51" s="14" customFormat="1" x14ac:dyDescent="0.2">
      <c r="B251" s="170"/>
      <c r="D251" s="164" t="s">
        <v>153</v>
      </c>
      <c r="E251" s="171" t="s">
        <v>1</v>
      </c>
      <c r="F251" s="172" t="s">
        <v>260</v>
      </c>
      <c r="H251" s="173">
        <v>6</v>
      </c>
      <c r="L251" s="170"/>
      <c r="M251" s="174"/>
      <c r="N251" s="175"/>
      <c r="O251" s="175"/>
      <c r="P251" s="175"/>
      <c r="Q251" s="175"/>
      <c r="R251" s="175"/>
      <c r="S251" s="175"/>
      <c r="T251" s="176"/>
      <c r="AT251" s="171" t="s">
        <v>153</v>
      </c>
      <c r="AU251" s="171" t="s">
        <v>142</v>
      </c>
      <c r="AV251" s="14" t="s">
        <v>123</v>
      </c>
      <c r="AW251" s="14" t="s">
        <v>29</v>
      </c>
      <c r="AX251" s="14" t="s">
        <v>73</v>
      </c>
      <c r="AY251" s="171" t="s">
        <v>141</v>
      </c>
    </row>
    <row r="252" spans="2:51" s="14" customFormat="1" x14ac:dyDescent="0.2">
      <c r="B252" s="170"/>
      <c r="D252" s="164" t="s">
        <v>153</v>
      </c>
      <c r="E252" s="171" t="s">
        <v>1</v>
      </c>
      <c r="F252" s="172" t="s">
        <v>261</v>
      </c>
      <c r="H252" s="173">
        <v>6</v>
      </c>
      <c r="L252" s="170"/>
      <c r="M252" s="174"/>
      <c r="N252" s="175"/>
      <c r="O252" s="175"/>
      <c r="P252" s="175"/>
      <c r="Q252" s="175"/>
      <c r="R252" s="175"/>
      <c r="S252" s="175"/>
      <c r="T252" s="176"/>
      <c r="AT252" s="171" t="s">
        <v>153</v>
      </c>
      <c r="AU252" s="171" t="s">
        <v>142</v>
      </c>
      <c r="AV252" s="14" t="s">
        <v>123</v>
      </c>
      <c r="AW252" s="14" t="s">
        <v>29</v>
      </c>
      <c r="AX252" s="14" t="s">
        <v>73</v>
      </c>
      <c r="AY252" s="171" t="s">
        <v>141</v>
      </c>
    </row>
    <row r="253" spans="2:51" s="14" customFormat="1" x14ac:dyDescent="0.2">
      <c r="B253" s="170"/>
      <c r="D253" s="164" t="s">
        <v>153</v>
      </c>
      <c r="E253" s="171" t="s">
        <v>1</v>
      </c>
      <c r="F253" s="172" t="s">
        <v>262</v>
      </c>
      <c r="H253" s="173">
        <v>6</v>
      </c>
      <c r="L253" s="170"/>
      <c r="M253" s="174"/>
      <c r="N253" s="175"/>
      <c r="O253" s="175"/>
      <c r="P253" s="175"/>
      <c r="Q253" s="175"/>
      <c r="R253" s="175"/>
      <c r="S253" s="175"/>
      <c r="T253" s="176"/>
      <c r="AT253" s="171" t="s">
        <v>153</v>
      </c>
      <c r="AU253" s="171" t="s">
        <v>142</v>
      </c>
      <c r="AV253" s="14" t="s">
        <v>123</v>
      </c>
      <c r="AW253" s="14" t="s">
        <v>29</v>
      </c>
      <c r="AX253" s="14" t="s">
        <v>73</v>
      </c>
      <c r="AY253" s="171" t="s">
        <v>141</v>
      </c>
    </row>
    <row r="254" spans="2:51" s="14" customFormat="1" x14ac:dyDescent="0.2">
      <c r="B254" s="170"/>
      <c r="D254" s="164" t="s">
        <v>153</v>
      </c>
      <c r="E254" s="171" t="s">
        <v>1</v>
      </c>
      <c r="F254" s="172" t="s">
        <v>263</v>
      </c>
      <c r="H254" s="173">
        <v>6</v>
      </c>
      <c r="L254" s="170"/>
      <c r="M254" s="174"/>
      <c r="N254" s="175"/>
      <c r="O254" s="175"/>
      <c r="P254" s="175"/>
      <c r="Q254" s="175"/>
      <c r="R254" s="175"/>
      <c r="S254" s="175"/>
      <c r="T254" s="176"/>
      <c r="AT254" s="171" t="s">
        <v>153</v>
      </c>
      <c r="AU254" s="171" t="s">
        <v>142</v>
      </c>
      <c r="AV254" s="14" t="s">
        <v>123</v>
      </c>
      <c r="AW254" s="14" t="s">
        <v>29</v>
      </c>
      <c r="AX254" s="14" t="s">
        <v>73</v>
      </c>
      <c r="AY254" s="171" t="s">
        <v>141</v>
      </c>
    </row>
    <row r="255" spans="2:51" s="14" customFormat="1" x14ac:dyDescent="0.2">
      <c r="B255" s="170"/>
      <c r="D255" s="164" t="s">
        <v>153</v>
      </c>
      <c r="E255" s="171" t="s">
        <v>1</v>
      </c>
      <c r="F255" s="172" t="s">
        <v>264</v>
      </c>
      <c r="H255" s="173">
        <v>8</v>
      </c>
      <c r="L255" s="170"/>
      <c r="M255" s="174"/>
      <c r="N255" s="175"/>
      <c r="O255" s="175"/>
      <c r="P255" s="175"/>
      <c r="Q255" s="175"/>
      <c r="R255" s="175"/>
      <c r="S255" s="175"/>
      <c r="T255" s="176"/>
      <c r="AT255" s="171" t="s">
        <v>153</v>
      </c>
      <c r="AU255" s="171" t="s">
        <v>142</v>
      </c>
      <c r="AV255" s="14" t="s">
        <v>123</v>
      </c>
      <c r="AW255" s="14" t="s">
        <v>29</v>
      </c>
      <c r="AX255" s="14" t="s">
        <v>73</v>
      </c>
      <c r="AY255" s="171" t="s">
        <v>141</v>
      </c>
    </row>
    <row r="256" spans="2:51" s="14" customFormat="1" x14ac:dyDescent="0.2">
      <c r="B256" s="170"/>
      <c r="D256" s="164" t="s">
        <v>153</v>
      </c>
      <c r="E256" s="171" t="s">
        <v>1</v>
      </c>
      <c r="F256" s="172" t="s">
        <v>265</v>
      </c>
      <c r="H256" s="173">
        <v>2</v>
      </c>
      <c r="L256" s="170"/>
      <c r="M256" s="174"/>
      <c r="N256" s="175"/>
      <c r="O256" s="175"/>
      <c r="P256" s="175"/>
      <c r="Q256" s="175"/>
      <c r="R256" s="175"/>
      <c r="S256" s="175"/>
      <c r="T256" s="176"/>
      <c r="AT256" s="171" t="s">
        <v>153</v>
      </c>
      <c r="AU256" s="171" t="s">
        <v>142</v>
      </c>
      <c r="AV256" s="14" t="s">
        <v>123</v>
      </c>
      <c r="AW256" s="14" t="s">
        <v>29</v>
      </c>
      <c r="AX256" s="14" t="s">
        <v>73</v>
      </c>
      <c r="AY256" s="171" t="s">
        <v>141</v>
      </c>
    </row>
    <row r="257" spans="1:65" s="16" customFormat="1" x14ac:dyDescent="0.2">
      <c r="B257" s="184"/>
      <c r="D257" s="164" t="s">
        <v>153</v>
      </c>
      <c r="E257" s="185" t="s">
        <v>1</v>
      </c>
      <c r="F257" s="186" t="s">
        <v>173</v>
      </c>
      <c r="H257" s="187">
        <v>44</v>
      </c>
      <c r="L257" s="184"/>
      <c r="M257" s="188"/>
      <c r="N257" s="189"/>
      <c r="O257" s="189"/>
      <c r="P257" s="189"/>
      <c r="Q257" s="189"/>
      <c r="R257" s="189"/>
      <c r="S257" s="189"/>
      <c r="T257" s="190"/>
      <c r="AT257" s="185" t="s">
        <v>153</v>
      </c>
      <c r="AU257" s="185" t="s">
        <v>142</v>
      </c>
      <c r="AV257" s="16" t="s">
        <v>142</v>
      </c>
      <c r="AW257" s="16" t="s">
        <v>29</v>
      </c>
      <c r="AX257" s="16" t="s">
        <v>73</v>
      </c>
      <c r="AY257" s="185" t="s">
        <v>141</v>
      </c>
    </row>
    <row r="258" spans="1:65" s="15" customFormat="1" x14ac:dyDescent="0.2">
      <c r="B258" s="177"/>
      <c r="D258" s="164" t="s">
        <v>153</v>
      </c>
      <c r="E258" s="178" t="s">
        <v>1</v>
      </c>
      <c r="F258" s="179" t="s">
        <v>160</v>
      </c>
      <c r="H258" s="180">
        <v>54</v>
      </c>
      <c r="L258" s="177"/>
      <c r="M258" s="181"/>
      <c r="N258" s="182"/>
      <c r="O258" s="182"/>
      <c r="P258" s="182"/>
      <c r="Q258" s="182"/>
      <c r="R258" s="182"/>
      <c r="S258" s="182"/>
      <c r="T258" s="183"/>
      <c r="AT258" s="178" t="s">
        <v>153</v>
      </c>
      <c r="AU258" s="178" t="s">
        <v>142</v>
      </c>
      <c r="AV258" s="15" t="s">
        <v>151</v>
      </c>
      <c r="AW258" s="15" t="s">
        <v>29</v>
      </c>
      <c r="AX258" s="15" t="s">
        <v>81</v>
      </c>
      <c r="AY258" s="178" t="s">
        <v>141</v>
      </c>
    </row>
    <row r="259" spans="1:65" s="12" customFormat="1" ht="22.9" customHeight="1" x14ac:dyDescent="0.2">
      <c r="B259" s="139"/>
      <c r="D259" s="140" t="s">
        <v>72</v>
      </c>
      <c r="E259" s="149" t="s">
        <v>210</v>
      </c>
      <c r="F259" s="149" t="s">
        <v>266</v>
      </c>
      <c r="J259" s="150">
        <f>BK259</f>
        <v>0</v>
      </c>
      <c r="L259" s="139"/>
      <c r="M259" s="143"/>
      <c r="N259" s="144"/>
      <c r="O259" s="144"/>
      <c r="P259" s="145">
        <f>P260+P318+P348</f>
        <v>136.15937500000001</v>
      </c>
      <c r="Q259" s="144"/>
      <c r="R259" s="145">
        <f>R260+R318+R348</f>
        <v>9.8975125200000011</v>
      </c>
      <c r="S259" s="144"/>
      <c r="T259" s="146">
        <f>T260+T318+T348</f>
        <v>0</v>
      </c>
      <c r="AR259" s="140" t="s">
        <v>81</v>
      </c>
      <c r="AT259" s="147" t="s">
        <v>72</v>
      </c>
      <c r="AU259" s="147" t="s">
        <v>81</v>
      </c>
      <c r="AY259" s="140" t="s">
        <v>141</v>
      </c>
      <c r="BK259" s="148">
        <f>BK260+BK318+BK348</f>
        <v>0</v>
      </c>
    </row>
    <row r="260" spans="1:65" s="12" customFormat="1" ht="20.85" customHeight="1" x14ac:dyDescent="0.2">
      <c r="B260" s="139"/>
      <c r="D260" s="140" t="s">
        <v>72</v>
      </c>
      <c r="E260" s="149" t="s">
        <v>267</v>
      </c>
      <c r="F260" s="149" t="s">
        <v>268</v>
      </c>
      <c r="J260" s="150">
        <f>BK260</f>
        <v>0</v>
      </c>
      <c r="L260" s="139"/>
      <c r="M260" s="143"/>
      <c r="N260" s="144"/>
      <c r="O260" s="144"/>
      <c r="P260" s="145">
        <f>SUM(P261:P317)</f>
        <v>85.114655000000013</v>
      </c>
      <c r="Q260" s="144"/>
      <c r="R260" s="145">
        <f>SUM(R261:R317)</f>
        <v>3.5091031199999998</v>
      </c>
      <c r="S260" s="144"/>
      <c r="T260" s="146">
        <f>SUM(T261:T317)</f>
        <v>0</v>
      </c>
      <c r="AR260" s="140" t="s">
        <v>81</v>
      </c>
      <c r="AT260" s="147" t="s">
        <v>72</v>
      </c>
      <c r="AU260" s="147" t="s">
        <v>123</v>
      </c>
      <c r="AY260" s="140" t="s">
        <v>141</v>
      </c>
      <c r="BK260" s="148">
        <f>SUM(BK261:BK317)</f>
        <v>0</v>
      </c>
    </row>
    <row r="261" spans="1:65" s="2" customFormat="1" ht="44.25" customHeight="1" x14ac:dyDescent="0.2">
      <c r="A261" s="30"/>
      <c r="B261" s="119"/>
      <c r="C261" s="151" t="s">
        <v>269</v>
      </c>
      <c r="D261" s="151" t="s">
        <v>146</v>
      </c>
      <c r="E261" s="152" t="s">
        <v>270</v>
      </c>
      <c r="F261" s="153" t="s">
        <v>271</v>
      </c>
      <c r="G261" s="154" t="s">
        <v>200</v>
      </c>
      <c r="H261" s="155">
        <v>20.097000000000001</v>
      </c>
      <c r="I261" s="156"/>
      <c r="J261" s="156">
        <f>ROUND(I261*H261,2)</f>
        <v>0</v>
      </c>
      <c r="K261" s="153" t="s">
        <v>272</v>
      </c>
      <c r="L261" s="31"/>
      <c r="M261" s="157" t="s">
        <v>1</v>
      </c>
      <c r="N261" s="158" t="s">
        <v>39</v>
      </c>
      <c r="O261" s="159">
        <v>0.47</v>
      </c>
      <c r="P261" s="159">
        <f>O261*H261</f>
        <v>9.4455899999999993</v>
      </c>
      <c r="Q261" s="159">
        <v>1.8380000000000001E-2</v>
      </c>
      <c r="R261" s="159">
        <f>Q261*H261</f>
        <v>0.36938286000000004</v>
      </c>
      <c r="S261" s="159">
        <v>0</v>
      </c>
      <c r="T261" s="160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61" t="s">
        <v>151</v>
      </c>
      <c r="AT261" s="161" t="s">
        <v>146</v>
      </c>
      <c r="AU261" s="161" t="s">
        <v>142</v>
      </c>
      <c r="AY261" s="18" t="s">
        <v>141</v>
      </c>
      <c r="BE261" s="162">
        <f>IF(N261="základní",J261,0)</f>
        <v>0</v>
      </c>
      <c r="BF261" s="162">
        <f>IF(N261="snížená",J261,0)</f>
        <v>0</v>
      </c>
      <c r="BG261" s="162">
        <f>IF(N261="zákl. přenesená",J261,0)</f>
        <v>0</v>
      </c>
      <c r="BH261" s="162">
        <f>IF(N261="sníž. přenesená",J261,0)</f>
        <v>0</v>
      </c>
      <c r="BI261" s="162">
        <f>IF(N261="nulová",J261,0)</f>
        <v>0</v>
      </c>
      <c r="BJ261" s="18" t="s">
        <v>123</v>
      </c>
      <c r="BK261" s="162">
        <f>ROUND(I261*H261,2)</f>
        <v>0</v>
      </c>
      <c r="BL261" s="18" t="s">
        <v>151</v>
      </c>
      <c r="BM261" s="161" t="s">
        <v>273</v>
      </c>
    </row>
    <row r="262" spans="1:65" s="13" customFormat="1" x14ac:dyDescent="0.2">
      <c r="B262" s="163"/>
      <c r="D262" s="164" t="s">
        <v>153</v>
      </c>
      <c r="E262" s="165" t="s">
        <v>1</v>
      </c>
      <c r="F262" s="166" t="s">
        <v>274</v>
      </c>
      <c r="H262" s="165" t="s">
        <v>1</v>
      </c>
      <c r="L262" s="163"/>
      <c r="M262" s="167"/>
      <c r="N262" s="168"/>
      <c r="O262" s="168"/>
      <c r="P262" s="168"/>
      <c r="Q262" s="168"/>
      <c r="R262" s="168"/>
      <c r="S262" s="168"/>
      <c r="T262" s="169"/>
      <c r="AT262" s="165" t="s">
        <v>153</v>
      </c>
      <c r="AU262" s="165" t="s">
        <v>142</v>
      </c>
      <c r="AV262" s="13" t="s">
        <v>81</v>
      </c>
      <c r="AW262" s="13" t="s">
        <v>29</v>
      </c>
      <c r="AX262" s="13" t="s">
        <v>73</v>
      </c>
      <c r="AY262" s="165" t="s">
        <v>141</v>
      </c>
    </row>
    <row r="263" spans="1:65" s="13" customFormat="1" x14ac:dyDescent="0.2">
      <c r="B263" s="163"/>
      <c r="D263" s="164" t="s">
        <v>153</v>
      </c>
      <c r="E263" s="165" t="s">
        <v>1</v>
      </c>
      <c r="F263" s="166" t="s">
        <v>275</v>
      </c>
      <c r="H263" s="165" t="s">
        <v>1</v>
      </c>
      <c r="L263" s="163"/>
      <c r="M263" s="167"/>
      <c r="N263" s="168"/>
      <c r="O263" s="168"/>
      <c r="P263" s="168"/>
      <c r="Q263" s="168"/>
      <c r="R263" s="168"/>
      <c r="S263" s="168"/>
      <c r="T263" s="169"/>
      <c r="AT263" s="165" t="s">
        <v>153</v>
      </c>
      <c r="AU263" s="165" t="s">
        <v>142</v>
      </c>
      <c r="AV263" s="13" t="s">
        <v>81</v>
      </c>
      <c r="AW263" s="13" t="s">
        <v>29</v>
      </c>
      <c r="AX263" s="13" t="s">
        <v>73</v>
      </c>
      <c r="AY263" s="165" t="s">
        <v>141</v>
      </c>
    </row>
    <row r="264" spans="1:65" s="14" customFormat="1" x14ac:dyDescent="0.2">
      <c r="B264" s="170"/>
      <c r="D264" s="164" t="s">
        <v>153</v>
      </c>
      <c r="E264" s="171" t="s">
        <v>1</v>
      </c>
      <c r="F264" s="172" t="s">
        <v>276</v>
      </c>
      <c r="H264" s="173">
        <v>18.27</v>
      </c>
      <c r="L264" s="170"/>
      <c r="M264" s="174"/>
      <c r="N264" s="175"/>
      <c r="O264" s="175"/>
      <c r="P264" s="175"/>
      <c r="Q264" s="175"/>
      <c r="R264" s="175"/>
      <c r="S264" s="175"/>
      <c r="T264" s="176"/>
      <c r="AT264" s="171" t="s">
        <v>153</v>
      </c>
      <c r="AU264" s="171" t="s">
        <v>142</v>
      </c>
      <c r="AV264" s="14" t="s">
        <v>123</v>
      </c>
      <c r="AW264" s="14" t="s">
        <v>29</v>
      </c>
      <c r="AX264" s="14" t="s">
        <v>73</v>
      </c>
      <c r="AY264" s="171" t="s">
        <v>141</v>
      </c>
    </row>
    <row r="265" spans="1:65" s="14" customFormat="1" x14ac:dyDescent="0.2">
      <c r="B265" s="170"/>
      <c r="D265" s="164" t="s">
        <v>153</v>
      </c>
      <c r="E265" s="171" t="s">
        <v>1</v>
      </c>
      <c r="F265" s="172" t="s">
        <v>277</v>
      </c>
      <c r="H265" s="173">
        <v>1.827</v>
      </c>
      <c r="L265" s="170"/>
      <c r="M265" s="174"/>
      <c r="N265" s="175"/>
      <c r="O265" s="175"/>
      <c r="P265" s="175"/>
      <c r="Q265" s="175"/>
      <c r="R265" s="175"/>
      <c r="S265" s="175"/>
      <c r="T265" s="176"/>
      <c r="AT265" s="171" t="s">
        <v>153</v>
      </c>
      <c r="AU265" s="171" t="s">
        <v>142</v>
      </c>
      <c r="AV265" s="14" t="s">
        <v>123</v>
      </c>
      <c r="AW265" s="14" t="s">
        <v>29</v>
      </c>
      <c r="AX265" s="14" t="s">
        <v>73</v>
      </c>
      <c r="AY265" s="171" t="s">
        <v>141</v>
      </c>
    </row>
    <row r="266" spans="1:65" s="15" customFormat="1" x14ac:dyDescent="0.2">
      <c r="B266" s="177"/>
      <c r="D266" s="164" t="s">
        <v>153</v>
      </c>
      <c r="E266" s="178" t="s">
        <v>1</v>
      </c>
      <c r="F266" s="179" t="s">
        <v>160</v>
      </c>
      <c r="H266" s="180">
        <v>20.097000000000001</v>
      </c>
      <c r="L266" s="177"/>
      <c r="M266" s="181"/>
      <c r="N266" s="182"/>
      <c r="O266" s="182"/>
      <c r="P266" s="182"/>
      <c r="Q266" s="182"/>
      <c r="R266" s="182"/>
      <c r="S266" s="182"/>
      <c r="T266" s="183"/>
      <c r="AT266" s="178" t="s">
        <v>153</v>
      </c>
      <c r="AU266" s="178" t="s">
        <v>142</v>
      </c>
      <c r="AV266" s="15" t="s">
        <v>151</v>
      </c>
      <c r="AW266" s="15" t="s">
        <v>29</v>
      </c>
      <c r="AX266" s="15" t="s">
        <v>81</v>
      </c>
      <c r="AY266" s="178" t="s">
        <v>141</v>
      </c>
    </row>
    <row r="267" spans="1:65" s="2" customFormat="1" ht="44.25" customHeight="1" x14ac:dyDescent="0.2">
      <c r="A267" s="30"/>
      <c r="B267" s="119"/>
      <c r="C267" s="151" t="s">
        <v>278</v>
      </c>
      <c r="D267" s="151" t="s">
        <v>146</v>
      </c>
      <c r="E267" s="152" t="s">
        <v>279</v>
      </c>
      <c r="F267" s="153" t="s">
        <v>280</v>
      </c>
      <c r="G267" s="154" t="s">
        <v>200</v>
      </c>
      <c r="H267" s="155">
        <v>20.097000000000001</v>
      </c>
      <c r="I267" s="156"/>
      <c r="J267" s="156">
        <f>ROUND(I267*H267,2)</f>
        <v>0</v>
      </c>
      <c r="K267" s="153" t="s">
        <v>150</v>
      </c>
      <c r="L267" s="31"/>
      <c r="M267" s="157" t="s">
        <v>1</v>
      </c>
      <c r="N267" s="158" t="s">
        <v>39</v>
      </c>
      <c r="O267" s="159">
        <v>0.09</v>
      </c>
      <c r="P267" s="159">
        <f>O267*H267</f>
        <v>1.8087299999999999</v>
      </c>
      <c r="Q267" s="159">
        <v>7.9000000000000008E-3</v>
      </c>
      <c r="R267" s="159">
        <f>Q267*H267</f>
        <v>0.15876630000000003</v>
      </c>
      <c r="S267" s="159">
        <v>0</v>
      </c>
      <c r="T267" s="160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61" t="s">
        <v>151</v>
      </c>
      <c r="AT267" s="161" t="s">
        <v>146</v>
      </c>
      <c r="AU267" s="161" t="s">
        <v>142</v>
      </c>
      <c r="AY267" s="18" t="s">
        <v>141</v>
      </c>
      <c r="BE267" s="162">
        <f>IF(N267="základní",J267,0)</f>
        <v>0</v>
      </c>
      <c r="BF267" s="162">
        <f>IF(N267="snížená",J267,0)</f>
        <v>0</v>
      </c>
      <c r="BG267" s="162">
        <f>IF(N267="zákl. přenesená",J267,0)</f>
        <v>0</v>
      </c>
      <c r="BH267" s="162">
        <f>IF(N267="sníž. přenesená",J267,0)</f>
        <v>0</v>
      </c>
      <c r="BI267" s="162">
        <f>IF(N267="nulová",J267,0)</f>
        <v>0</v>
      </c>
      <c r="BJ267" s="18" t="s">
        <v>123</v>
      </c>
      <c r="BK267" s="162">
        <f>ROUND(I267*H267,2)</f>
        <v>0</v>
      </c>
      <c r="BL267" s="18" t="s">
        <v>151</v>
      </c>
      <c r="BM267" s="161" t="s">
        <v>281</v>
      </c>
    </row>
    <row r="268" spans="1:65" s="2" customFormat="1" ht="16.5" customHeight="1" x14ac:dyDescent="0.2">
      <c r="A268" s="30"/>
      <c r="B268" s="119"/>
      <c r="C268" s="151" t="s">
        <v>282</v>
      </c>
      <c r="D268" s="151" t="s">
        <v>146</v>
      </c>
      <c r="E268" s="152" t="s">
        <v>283</v>
      </c>
      <c r="F268" s="153" t="s">
        <v>284</v>
      </c>
      <c r="G268" s="154" t="s">
        <v>200</v>
      </c>
      <c r="H268" s="155">
        <v>12.127000000000001</v>
      </c>
      <c r="I268" s="156"/>
      <c r="J268" s="156">
        <f>ROUND(I268*H268,2)</f>
        <v>0</v>
      </c>
      <c r="K268" s="153" t="s">
        <v>150</v>
      </c>
      <c r="L268" s="31"/>
      <c r="M268" s="157" t="s">
        <v>1</v>
      </c>
      <c r="N268" s="158" t="s">
        <v>39</v>
      </c>
      <c r="O268" s="159">
        <v>1.355</v>
      </c>
      <c r="P268" s="159">
        <f>O268*H268</f>
        <v>16.432085000000001</v>
      </c>
      <c r="Q268" s="159">
        <v>3.2730000000000002E-2</v>
      </c>
      <c r="R268" s="159">
        <f>Q268*H268</f>
        <v>0.39691671000000006</v>
      </c>
      <c r="S268" s="159">
        <v>0</v>
      </c>
      <c r="T268" s="160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61" t="s">
        <v>151</v>
      </c>
      <c r="AT268" s="161" t="s">
        <v>146</v>
      </c>
      <c r="AU268" s="161" t="s">
        <v>142</v>
      </c>
      <c r="AY268" s="18" t="s">
        <v>141</v>
      </c>
      <c r="BE268" s="162">
        <f>IF(N268="základní",J268,0)</f>
        <v>0</v>
      </c>
      <c r="BF268" s="162">
        <f>IF(N268="snížená",J268,0)</f>
        <v>0</v>
      </c>
      <c r="BG268" s="162">
        <f>IF(N268="zákl. přenesená",J268,0)</f>
        <v>0</v>
      </c>
      <c r="BH268" s="162">
        <f>IF(N268="sníž. přenesená",J268,0)</f>
        <v>0</v>
      </c>
      <c r="BI268" s="162">
        <f>IF(N268="nulová",J268,0)</f>
        <v>0</v>
      </c>
      <c r="BJ268" s="18" t="s">
        <v>123</v>
      </c>
      <c r="BK268" s="162">
        <f>ROUND(I268*H268,2)</f>
        <v>0</v>
      </c>
      <c r="BL268" s="18" t="s">
        <v>151</v>
      </c>
      <c r="BM268" s="161" t="s">
        <v>285</v>
      </c>
    </row>
    <row r="269" spans="1:65" s="13" customFormat="1" x14ac:dyDescent="0.2">
      <c r="B269" s="163"/>
      <c r="D269" s="164" t="s">
        <v>153</v>
      </c>
      <c r="E269" s="165" t="s">
        <v>1</v>
      </c>
      <c r="F269" s="166" t="s">
        <v>154</v>
      </c>
      <c r="H269" s="165" t="s">
        <v>1</v>
      </c>
      <c r="L269" s="163"/>
      <c r="M269" s="167"/>
      <c r="N269" s="168"/>
      <c r="O269" s="168"/>
      <c r="P269" s="168"/>
      <c r="Q269" s="168"/>
      <c r="R269" s="168"/>
      <c r="S269" s="168"/>
      <c r="T269" s="169"/>
      <c r="AT269" s="165" t="s">
        <v>153</v>
      </c>
      <c r="AU269" s="165" t="s">
        <v>142</v>
      </c>
      <c r="AV269" s="13" t="s">
        <v>81</v>
      </c>
      <c r="AW269" s="13" t="s">
        <v>29</v>
      </c>
      <c r="AX269" s="13" t="s">
        <v>73</v>
      </c>
      <c r="AY269" s="165" t="s">
        <v>141</v>
      </c>
    </row>
    <row r="270" spans="1:65" s="13" customFormat="1" x14ac:dyDescent="0.2">
      <c r="B270" s="163"/>
      <c r="D270" s="164" t="s">
        <v>153</v>
      </c>
      <c r="E270" s="165" t="s">
        <v>1</v>
      </c>
      <c r="F270" s="166" t="s">
        <v>202</v>
      </c>
      <c r="H270" s="165" t="s">
        <v>1</v>
      </c>
      <c r="L270" s="163"/>
      <c r="M270" s="167"/>
      <c r="N270" s="168"/>
      <c r="O270" s="168"/>
      <c r="P270" s="168"/>
      <c r="Q270" s="168"/>
      <c r="R270" s="168"/>
      <c r="S270" s="168"/>
      <c r="T270" s="169"/>
      <c r="AT270" s="165" t="s">
        <v>153</v>
      </c>
      <c r="AU270" s="165" t="s">
        <v>142</v>
      </c>
      <c r="AV270" s="13" t="s">
        <v>81</v>
      </c>
      <c r="AW270" s="13" t="s">
        <v>29</v>
      </c>
      <c r="AX270" s="13" t="s">
        <v>73</v>
      </c>
      <c r="AY270" s="165" t="s">
        <v>141</v>
      </c>
    </row>
    <row r="271" spans="1:65" s="14" customFormat="1" x14ac:dyDescent="0.2">
      <c r="B271" s="170"/>
      <c r="D271" s="164" t="s">
        <v>153</v>
      </c>
      <c r="E271" s="171" t="s">
        <v>1</v>
      </c>
      <c r="F271" s="172" t="s">
        <v>286</v>
      </c>
      <c r="H271" s="173">
        <v>1.2749999999999999</v>
      </c>
      <c r="L271" s="170"/>
      <c r="M271" s="174"/>
      <c r="N271" s="175"/>
      <c r="O271" s="175"/>
      <c r="P271" s="175"/>
      <c r="Q271" s="175"/>
      <c r="R271" s="175"/>
      <c r="S271" s="175"/>
      <c r="T271" s="176"/>
      <c r="AT271" s="171" t="s">
        <v>153</v>
      </c>
      <c r="AU271" s="171" t="s">
        <v>142</v>
      </c>
      <c r="AV271" s="14" t="s">
        <v>123</v>
      </c>
      <c r="AW271" s="14" t="s">
        <v>29</v>
      </c>
      <c r="AX271" s="14" t="s">
        <v>73</v>
      </c>
      <c r="AY271" s="171" t="s">
        <v>141</v>
      </c>
    </row>
    <row r="272" spans="1:65" s="13" customFormat="1" x14ac:dyDescent="0.2">
      <c r="B272" s="163"/>
      <c r="D272" s="164" t="s">
        <v>153</v>
      </c>
      <c r="E272" s="165" t="s">
        <v>1</v>
      </c>
      <c r="F272" s="166" t="s">
        <v>287</v>
      </c>
      <c r="H272" s="165" t="s">
        <v>1</v>
      </c>
      <c r="L272" s="163"/>
      <c r="M272" s="167"/>
      <c r="N272" s="168"/>
      <c r="O272" s="168"/>
      <c r="P272" s="168"/>
      <c r="Q272" s="168"/>
      <c r="R272" s="168"/>
      <c r="S272" s="168"/>
      <c r="T272" s="169"/>
      <c r="AT272" s="165" t="s">
        <v>153</v>
      </c>
      <c r="AU272" s="165" t="s">
        <v>142</v>
      </c>
      <c r="AV272" s="13" t="s">
        <v>81</v>
      </c>
      <c r="AW272" s="13" t="s">
        <v>29</v>
      </c>
      <c r="AX272" s="13" t="s">
        <v>73</v>
      </c>
      <c r="AY272" s="165" t="s">
        <v>141</v>
      </c>
    </row>
    <row r="273" spans="1:65" s="14" customFormat="1" x14ac:dyDescent="0.2">
      <c r="B273" s="170"/>
      <c r="D273" s="164" t="s">
        <v>153</v>
      </c>
      <c r="E273" s="171" t="s">
        <v>1</v>
      </c>
      <c r="F273" s="172" t="s">
        <v>288</v>
      </c>
      <c r="H273" s="173">
        <v>2.16</v>
      </c>
      <c r="L273" s="170"/>
      <c r="M273" s="174"/>
      <c r="N273" s="175"/>
      <c r="O273" s="175"/>
      <c r="P273" s="175"/>
      <c r="Q273" s="175"/>
      <c r="R273" s="175"/>
      <c r="S273" s="175"/>
      <c r="T273" s="176"/>
      <c r="AT273" s="171" t="s">
        <v>153</v>
      </c>
      <c r="AU273" s="171" t="s">
        <v>142</v>
      </c>
      <c r="AV273" s="14" t="s">
        <v>123</v>
      </c>
      <c r="AW273" s="14" t="s">
        <v>29</v>
      </c>
      <c r="AX273" s="14" t="s">
        <v>73</v>
      </c>
      <c r="AY273" s="171" t="s">
        <v>141</v>
      </c>
    </row>
    <row r="274" spans="1:65" s="13" customFormat="1" x14ac:dyDescent="0.2">
      <c r="B274" s="163"/>
      <c r="D274" s="164" t="s">
        <v>153</v>
      </c>
      <c r="E274" s="165" t="s">
        <v>1</v>
      </c>
      <c r="F274" s="166" t="s">
        <v>289</v>
      </c>
      <c r="H274" s="165" t="s">
        <v>1</v>
      </c>
      <c r="L274" s="163"/>
      <c r="M274" s="167"/>
      <c r="N274" s="168"/>
      <c r="O274" s="168"/>
      <c r="P274" s="168"/>
      <c r="Q274" s="168"/>
      <c r="R274" s="168"/>
      <c r="S274" s="168"/>
      <c r="T274" s="169"/>
      <c r="AT274" s="165" t="s">
        <v>153</v>
      </c>
      <c r="AU274" s="165" t="s">
        <v>142</v>
      </c>
      <c r="AV274" s="13" t="s">
        <v>81</v>
      </c>
      <c r="AW274" s="13" t="s">
        <v>29</v>
      </c>
      <c r="AX274" s="13" t="s">
        <v>73</v>
      </c>
      <c r="AY274" s="165" t="s">
        <v>141</v>
      </c>
    </row>
    <row r="275" spans="1:65" s="14" customFormat="1" x14ac:dyDescent="0.2">
      <c r="B275" s="170"/>
      <c r="D275" s="164" t="s">
        <v>153</v>
      </c>
      <c r="E275" s="171" t="s">
        <v>1</v>
      </c>
      <c r="F275" s="172" t="s">
        <v>288</v>
      </c>
      <c r="H275" s="173">
        <v>2.16</v>
      </c>
      <c r="L275" s="170"/>
      <c r="M275" s="174"/>
      <c r="N275" s="175"/>
      <c r="O275" s="175"/>
      <c r="P275" s="175"/>
      <c r="Q275" s="175"/>
      <c r="R275" s="175"/>
      <c r="S275" s="175"/>
      <c r="T275" s="176"/>
      <c r="AT275" s="171" t="s">
        <v>153</v>
      </c>
      <c r="AU275" s="171" t="s">
        <v>142</v>
      </c>
      <c r="AV275" s="14" t="s">
        <v>123</v>
      </c>
      <c r="AW275" s="14" t="s">
        <v>29</v>
      </c>
      <c r="AX275" s="14" t="s">
        <v>73</v>
      </c>
      <c r="AY275" s="171" t="s">
        <v>141</v>
      </c>
    </row>
    <row r="276" spans="1:65" s="13" customFormat="1" x14ac:dyDescent="0.2">
      <c r="B276" s="163"/>
      <c r="D276" s="164" t="s">
        <v>153</v>
      </c>
      <c r="E276" s="165" t="s">
        <v>1</v>
      </c>
      <c r="F276" s="166" t="s">
        <v>227</v>
      </c>
      <c r="H276" s="165" t="s">
        <v>1</v>
      </c>
      <c r="L276" s="163"/>
      <c r="M276" s="167"/>
      <c r="N276" s="168"/>
      <c r="O276" s="168"/>
      <c r="P276" s="168"/>
      <c r="Q276" s="168"/>
      <c r="R276" s="168"/>
      <c r="S276" s="168"/>
      <c r="T276" s="169"/>
      <c r="AT276" s="165" t="s">
        <v>153</v>
      </c>
      <c r="AU276" s="165" t="s">
        <v>142</v>
      </c>
      <c r="AV276" s="13" t="s">
        <v>81</v>
      </c>
      <c r="AW276" s="13" t="s">
        <v>29</v>
      </c>
      <c r="AX276" s="13" t="s">
        <v>73</v>
      </c>
      <c r="AY276" s="165" t="s">
        <v>141</v>
      </c>
    </row>
    <row r="277" spans="1:65" s="14" customFormat="1" x14ac:dyDescent="0.2">
      <c r="B277" s="170"/>
      <c r="D277" s="164" t="s">
        <v>153</v>
      </c>
      <c r="E277" s="171" t="s">
        <v>1</v>
      </c>
      <c r="F277" s="172" t="s">
        <v>288</v>
      </c>
      <c r="H277" s="173">
        <v>2.16</v>
      </c>
      <c r="L277" s="170"/>
      <c r="M277" s="174"/>
      <c r="N277" s="175"/>
      <c r="O277" s="175"/>
      <c r="P277" s="175"/>
      <c r="Q277" s="175"/>
      <c r="R277" s="175"/>
      <c r="S277" s="175"/>
      <c r="T277" s="176"/>
      <c r="AT277" s="171" t="s">
        <v>153</v>
      </c>
      <c r="AU277" s="171" t="s">
        <v>142</v>
      </c>
      <c r="AV277" s="14" t="s">
        <v>123</v>
      </c>
      <c r="AW277" s="14" t="s">
        <v>29</v>
      </c>
      <c r="AX277" s="14" t="s">
        <v>73</v>
      </c>
      <c r="AY277" s="171" t="s">
        <v>141</v>
      </c>
    </row>
    <row r="278" spans="1:65" s="13" customFormat="1" x14ac:dyDescent="0.2">
      <c r="B278" s="163"/>
      <c r="D278" s="164" t="s">
        <v>153</v>
      </c>
      <c r="E278" s="165" t="s">
        <v>1</v>
      </c>
      <c r="F278" s="166" t="s">
        <v>290</v>
      </c>
      <c r="H278" s="165" t="s">
        <v>1</v>
      </c>
      <c r="L278" s="163"/>
      <c r="M278" s="167"/>
      <c r="N278" s="168"/>
      <c r="O278" s="168"/>
      <c r="P278" s="168"/>
      <c r="Q278" s="168"/>
      <c r="R278" s="168"/>
      <c r="S278" s="168"/>
      <c r="T278" s="169"/>
      <c r="AT278" s="165" t="s">
        <v>153</v>
      </c>
      <c r="AU278" s="165" t="s">
        <v>142</v>
      </c>
      <c r="AV278" s="13" t="s">
        <v>81</v>
      </c>
      <c r="AW278" s="13" t="s">
        <v>29</v>
      </c>
      <c r="AX278" s="13" t="s">
        <v>73</v>
      </c>
      <c r="AY278" s="165" t="s">
        <v>141</v>
      </c>
    </row>
    <row r="279" spans="1:65" s="14" customFormat="1" x14ac:dyDescent="0.2">
      <c r="B279" s="170"/>
      <c r="D279" s="164" t="s">
        <v>153</v>
      </c>
      <c r="E279" s="171" t="s">
        <v>1</v>
      </c>
      <c r="F279" s="172" t="s">
        <v>288</v>
      </c>
      <c r="H279" s="173">
        <v>2.16</v>
      </c>
      <c r="L279" s="170"/>
      <c r="M279" s="174"/>
      <c r="N279" s="175"/>
      <c r="O279" s="175"/>
      <c r="P279" s="175"/>
      <c r="Q279" s="175"/>
      <c r="R279" s="175"/>
      <c r="S279" s="175"/>
      <c r="T279" s="176"/>
      <c r="AT279" s="171" t="s">
        <v>153</v>
      </c>
      <c r="AU279" s="171" t="s">
        <v>142</v>
      </c>
      <c r="AV279" s="14" t="s">
        <v>123</v>
      </c>
      <c r="AW279" s="14" t="s">
        <v>29</v>
      </c>
      <c r="AX279" s="14" t="s">
        <v>73</v>
      </c>
      <c r="AY279" s="171" t="s">
        <v>141</v>
      </c>
    </row>
    <row r="280" spans="1:65" s="13" customFormat="1" x14ac:dyDescent="0.2">
      <c r="B280" s="163"/>
      <c r="D280" s="164" t="s">
        <v>153</v>
      </c>
      <c r="E280" s="165" t="s">
        <v>1</v>
      </c>
      <c r="F280" s="166" t="s">
        <v>291</v>
      </c>
      <c r="H280" s="165" t="s">
        <v>1</v>
      </c>
      <c r="L280" s="163"/>
      <c r="M280" s="167"/>
      <c r="N280" s="168"/>
      <c r="O280" s="168"/>
      <c r="P280" s="168"/>
      <c r="Q280" s="168"/>
      <c r="R280" s="168"/>
      <c r="S280" s="168"/>
      <c r="T280" s="169"/>
      <c r="AT280" s="165" t="s">
        <v>153</v>
      </c>
      <c r="AU280" s="165" t="s">
        <v>142</v>
      </c>
      <c r="AV280" s="13" t="s">
        <v>81</v>
      </c>
      <c r="AW280" s="13" t="s">
        <v>29</v>
      </c>
      <c r="AX280" s="13" t="s">
        <v>73</v>
      </c>
      <c r="AY280" s="165" t="s">
        <v>141</v>
      </c>
    </row>
    <row r="281" spans="1:65" s="14" customFormat="1" x14ac:dyDescent="0.2">
      <c r="B281" s="170"/>
      <c r="D281" s="164" t="s">
        <v>153</v>
      </c>
      <c r="E281" s="171" t="s">
        <v>1</v>
      </c>
      <c r="F281" s="172" t="s">
        <v>292</v>
      </c>
      <c r="H281" s="173">
        <v>0.63</v>
      </c>
      <c r="L281" s="170"/>
      <c r="M281" s="174"/>
      <c r="N281" s="175"/>
      <c r="O281" s="175"/>
      <c r="P281" s="175"/>
      <c r="Q281" s="175"/>
      <c r="R281" s="175"/>
      <c r="S281" s="175"/>
      <c r="T281" s="176"/>
      <c r="AT281" s="171" t="s">
        <v>153</v>
      </c>
      <c r="AU281" s="171" t="s">
        <v>142</v>
      </c>
      <c r="AV281" s="14" t="s">
        <v>123</v>
      </c>
      <c r="AW281" s="14" t="s">
        <v>29</v>
      </c>
      <c r="AX281" s="14" t="s">
        <v>73</v>
      </c>
      <c r="AY281" s="171" t="s">
        <v>141</v>
      </c>
    </row>
    <row r="282" spans="1:65" s="14" customFormat="1" x14ac:dyDescent="0.2">
      <c r="B282" s="170"/>
      <c r="D282" s="164" t="s">
        <v>153</v>
      </c>
      <c r="E282" s="171" t="s">
        <v>1</v>
      </c>
      <c r="F282" s="172" t="s">
        <v>293</v>
      </c>
      <c r="H282" s="173">
        <v>1.5820000000000001</v>
      </c>
      <c r="L282" s="170"/>
      <c r="M282" s="174"/>
      <c r="N282" s="175"/>
      <c r="O282" s="175"/>
      <c r="P282" s="175"/>
      <c r="Q282" s="175"/>
      <c r="R282" s="175"/>
      <c r="S282" s="175"/>
      <c r="T282" s="176"/>
      <c r="AT282" s="171" t="s">
        <v>153</v>
      </c>
      <c r="AU282" s="171" t="s">
        <v>142</v>
      </c>
      <c r="AV282" s="14" t="s">
        <v>123</v>
      </c>
      <c r="AW282" s="14" t="s">
        <v>29</v>
      </c>
      <c r="AX282" s="14" t="s">
        <v>73</v>
      </c>
      <c r="AY282" s="171" t="s">
        <v>141</v>
      </c>
    </row>
    <row r="283" spans="1:65" s="15" customFormat="1" x14ac:dyDescent="0.2">
      <c r="B283" s="177"/>
      <c r="D283" s="164" t="s">
        <v>153</v>
      </c>
      <c r="E283" s="178" t="s">
        <v>1</v>
      </c>
      <c r="F283" s="179" t="s">
        <v>160</v>
      </c>
      <c r="H283" s="180">
        <v>12.127000000000001</v>
      </c>
      <c r="L283" s="177"/>
      <c r="M283" s="181"/>
      <c r="N283" s="182"/>
      <c r="O283" s="182"/>
      <c r="P283" s="182"/>
      <c r="Q283" s="182"/>
      <c r="R283" s="182"/>
      <c r="S283" s="182"/>
      <c r="T283" s="183"/>
      <c r="AT283" s="178" t="s">
        <v>153</v>
      </c>
      <c r="AU283" s="178" t="s">
        <v>142</v>
      </c>
      <c r="AV283" s="15" t="s">
        <v>151</v>
      </c>
      <c r="AW283" s="15" t="s">
        <v>29</v>
      </c>
      <c r="AX283" s="15" t="s">
        <v>81</v>
      </c>
      <c r="AY283" s="178" t="s">
        <v>141</v>
      </c>
    </row>
    <row r="284" spans="1:65" s="2" customFormat="1" ht="36" x14ac:dyDescent="0.2">
      <c r="A284" s="30"/>
      <c r="B284" s="119"/>
      <c r="C284" s="151" t="s">
        <v>294</v>
      </c>
      <c r="D284" s="151" t="s">
        <v>146</v>
      </c>
      <c r="E284" s="152" t="s">
        <v>295</v>
      </c>
      <c r="F284" s="153" t="s">
        <v>296</v>
      </c>
      <c r="G284" s="154" t="s">
        <v>249</v>
      </c>
      <c r="H284" s="155">
        <v>6</v>
      </c>
      <c r="I284" s="156"/>
      <c r="J284" s="156">
        <f>ROUND(I284*H284,2)</f>
        <v>0</v>
      </c>
      <c r="K284" s="153" t="s">
        <v>150</v>
      </c>
      <c r="L284" s="31"/>
      <c r="M284" s="157" t="s">
        <v>1</v>
      </c>
      <c r="N284" s="158" t="s">
        <v>39</v>
      </c>
      <c r="O284" s="159">
        <v>0.72499999999999998</v>
      </c>
      <c r="P284" s="159">
        <f>O284*H284</f>
        <v>4.3499999999999996</v>
      </c>
      <c r="Q284" s="159">
        <v>4.1500000000000002E-2</v>
      </c>
      <c r="R284" s="159">
        <f>Q284*H284</f>
        <v>0.249</v>
      </c>
      <c r="S284" s="159">
        <v>0</v>
      </c>
      <c r="T284" s="160">
        <f>S284*H284</f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61" t="s">
        <v>151</v>
      </c>
      <c r="AT284" s="161" t="s">
        <v>146</v>
      </c>
      <c r="AU284" s="161" t="s">
        <v>142</v>
      </c>
      <c r="AY284" s="18" t="s">
        <v>141</v>
      </c>
      <c r="BE284" s="162">
        <f>IF(N284="základní",J284,0)</f>
        <v>0</v>
      </c>
      <c r="BF284" s="162">
        <f>IF(N284="snížená",J284,0)</f>
        <v>0</v>
      </c>
      <c r="BG284" s="162">
        <f>IF(N284="zákl. přenesená",J284,0)</f>
        <v>0</v>
      </c>
      <c r="BH284" s="162">
        <f>IF(N284="sníž. přenesená",J284,0)</f>
        <v>0</v>
      </c>
      <c r="BI284" s="162">
        <f>IF(N284="nulová",J284,0)</f>
        <v>0</v>
      </c>
      <c r="BJ284" s="18" t="s">
        <v>123</v>
      </c>
      <c r="BK284" s="162">
        <f>ROUND(I284*H284,2)</f>
        <v>0</v>
      </c>
      <c r="BL284" s="18" t="s">
        <v>151</v>
      </c>
      <c r="BM284" s="161" t="s">
        <v>297</v>
      </c>
    </row>
    <row r="285" spans="1:65" s="13" customFormat="1" x14ac:dyDescent="0.2">
      <c r="B285" s="163"/>
      <c r="D285" s="164" t="s">
        <v>153</v>
      </c>
      <c r="E285" s="165" t="s">
        <v>1</v>
      </c>
      <c r="F285" s="166" t="s">
        <v>154</v>
      </c>
      <c r="H285" s="165" t="s">
        <v>1</v>
      </c>
      <c r="L285" s="163"/>
      <c r="M285" s="167"/>
      <c r="N285" s="168"/>
      <c r="O285" s="168"/>
      <c r="P285" s="168"/>
      <c r="Q285" s="168"/>
      <c r="R285" s="168"/>
      <c r="S285" s="168"/>
      <c r="T285" s="169"/>
      <c r="AT285" s="165" t="s">
        <v>153</v>
      </c>
      <c r="AU285" s="165" t="s">
        <v>142</v>
      </c>
      <c r="AV285" s="13" t="s">
        <v>81</v>
      </c>
      <c r="AW285" s="13" t="s">
        <v>29</v>
      </c>
      <c r="AX285" s="13" t="s">
        <v>73</v>
      </c>
      <c r="AY285" s="165" t="s">
        <v>141</v>
      </c>
    </row>
    <row r="286" spans="1:65" s="14" customFormat="1" x14ac:dyDescent="0.2">
      <c r="B286" s="170"/>
      <c r="D286" s="164" t="s">
        <v>153</v>
      </c>
      <c r="E286" s="171" t="s">
        <v>1</v>
      </c>
      <c r="F286" s="172" t="s">
        <v>298</v>
      </c>
      <c r="H286" s="173">
        <v>2</v>
      </c>
      <c r="L286" s="170"/>
      <c r="M286" s="174"/>
      <c r="N286" s="175"/>
      <c r="O286" s="175"/>
      <c r="P286" s="175"/>
      <c r="Q286" s="175"/>
      <c r="R286" s="175"/>
      <c r="S286" s="175"/>
      <c r="T286" s="176"/>
      <c r="AT286" s="171" t="s">
        <v>153</v>
      </c>
      <c r="AU286" s="171" t="s">
        <v>142</v>
      </c>
      <c r="AV286" s="14" t="s">
        <v>123</v>
      </c>
      <c r="AW286" s="14" t="s">
        <v>29</v>
      </c>
      <c r="AX286" s="14" t="s">
        <v>73</v>
      </c>
      <c r="AY286" s="171" t="s">
        <v>141</v>
      </c>
    </row>
    <row r="287" spans="1:65" s="14" customFormat="1" x14ac:dyDescent="0.2">
      <c r="B287" s="170"/>
      <c r="D287" s="164" t="s">
        <v>153</v>
      </c>
      <c r="E287" s="171" t="s">
        <v>1</v>
      </c>
      <c r="F287" s="172" t="s">
        <v>299</v>
      </c>
      <c r="H287" s="173">
        <v>4</v>
      </c>
      <c r="L287" s="170"/>
      <c r="M287" s="174"/>
      <c r="N287" s="175"/>
      <c r="O287" s="175"/>
      <c r="P287" s="175"/>
      <c r="Q287" s="175"/>
      <c r="R287" s="175"/>
      <c r="S287" s="175"/>
      <c r="T287" s="176"/>
      <c r="AT287" s="171" t="s">
        <v>153</v>
      </c>
      <c r="AU287" s="171" t="s">
        <v>142</v>
      </c>
      <c r="AV287" s="14" t="s">
        <v>123</v>
      </c>
      <c r="AW287" s="14" t="s">
        <v>29</v>
      </c>
      <c r="AX287" s="14" t="s">
        <v>73</v>
      </c>
      <c r="AY287" s="171" t="s">
        <v>141</v>
      </c>
    </row>
    <row r="288" spans="1:65" s="15" customFormat="1" x14ac:dyDescent="0.2">
      <c r="B288" s="177"/>
      <c r="D288" s="164" t="s">
        <v>153</v>
      </c>
      <c r="E288" s="178" t="s">
        <v>1</v>
      </c>
      <c r="F288" s="179" t="s">
        <v>160</v>
      </c>
      <c r="H288" s="180">
        <v>6</v>
      </c>
      <c r="L288" s="177"/>
      <c r="M288" s="181"/>
      <c r="N288" s="182"/>
      <c r="O288" s="182"/>
      <c r="P288" s="182"/>
      <c r="Q288" s="182"/>
      <c r="R288" s="182"/>
      <c r="S288" s="182"/>
      <c r="T288" s="183"/>
      <c r="AT288" s="178" t="s">
        <v>153</v>
      </c>
      <c r="AU288" s="178" t="s">
        <v>142</v>
      </c>
      <c r="AV288" s="15" t="s">
        <v>151</v>
      </c>
      <c r="AW288" s="15" t="s">
        <v>29</v>
      </c>
      <c r="AX288" s="15" t="s">
        <v>81</v>
      </c>
      <c r="AY288" s="178" t="s">
        <v>141</v>
      </c>
    </row>
    <row r="289" spans="1:65" s="2" customFormat="1" ht="33" customHeight="1" x14ac:dyDescent="0.2">
      <c r="A289" s="30"/>
      <c r="B289" s="119"/>
      <c r="C289" s="151" t="s">
        <v>8</v>
      </c>
      <c r="D289" s="151" t="s">
        <v>146</v>
      </c>
      <c r="E289" s="152" t="s">
        <v>300</v>
      </c>
      <c r="F289" s="153" t="s">
        <v>301</v>
      </c>
      <c r="G289" s="154" t="s">
        <v>249</v>
      </c>
      <c r="H289" s="155">
        <v>13</v>
      </c>
      <c r="I289" s="156"/>
      <c r="J289" s="156">
        <f>ROUND(I289*H289,2)</f>
        <v>0</v>
      </c>
      <c r="K289" s="153" t="s">
        <v>150</v>
      </c>
      <c r="L289" s="31"/>
      <c r="M289" s="157" t="s">
        <v>1</v>
      </c>
      <c r="N289" s="158" t="s">
        <v>39</v>
      </c>
      <c r="O289" s="159">
        <v>2.431</v>
      </c>
      <c r="P289" s="159">
        <f>O289*H289</f>
        <v>31.603000000000002</v>
      </c>
      <c r="Q289" s="159">
        <v>0.1575</v>
      </c>
      <c r="R289" s="159">
        <f>Q289*H289</f>
        <v>2.0474999999999999</v>
      </c>
      <c r="S289" s="159">
        <v>0</v>
      </c>
      <c r="T289" s="160">
        <f>S289*H289</f>
        <v>0</v>
      </c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61" t="s">
        <v>151</v>
      </c>
      <c r="AT289" s="161" t="s">
        <v>146</v>
      </c>
      <c r="AU289" s="161" t="s">
        <v>142</v>
      </c>
      <c r="AY289" s="18" t="s">
        <v>141</v>
      </c>
      <c r="BE289" s="162">
        <f>IF(N289="základní",J289,0)</f>
        <v>0</v>
      </c>
      <c r="BF289" s="162">
        <f>IF(N289="snížená",J289,0)</f>
        <v>0</v>
      </c>
      <c r="BG289" s="162">
        <f>IF(N289="zákl. přenesená",J289,0)</f>
        <v>0</v>
      </c>
      <c r="BH289" s="162">
        <f>IF(N289="sníž. přenesená",J289,0)</f>
        <v>0</v>
      </c>
      <c r="BI289" s="162">
        <f>IF(N289="nulová",J289,0)</f>
        <v>0</v>
      </c>
      <c r="BJ289" s="18" t="s">
        <v>123</v>
      </c>
      <c r="BK289" s="162">
        <f>ROUND(I289*H289,2)</f>
        <v>0</v>
      </c>
      <c r="BL289" s="18" t="s">
        <v>151</v>
      </c>
      <c r="BM289" s="161" t="s">
        <v>302</v>
      </c>
    </row>
    <row r="290" spans="1:65" s="13" customFormat="1" x14ac:dyDescent="0.2">
      <c r="B290" s="163"/>
      <c r="D290" s="164" t="s">
        <v>153</v>
      </c>
      <c r="E290" s="165" t="s">
        <v>1</v>
      </c>
      <c r="F290" s="166" t="s">
        <v>154</v>
      </c>
      <c r="H290" s="165" t="s">
        <v>1</v>
      </c>
      <c r="L290" s="163"/>
      <c r="M290" s="167"/>
      <c r="N290" s="168"/>
      <c r="O290" s="168"/>
      <c r="P290" s="168"/>
      <c r="Q290" s="168"/>
      <c r="R290" s="168"/>
      <c r="S290" s="168"/>
      <c r="T290" s="169"/>
      <c r="AT290" s="165" t="s">
        <v>153</v>
      </c>
      <c r="AU290" s="165" t="s">
        <v>142</v>
      </c>
      <c r="AV290" s="13" t="s">
        <v>81</v>
      </c>
      <c r="AW290" s="13" t="s">
        <v>29</v>
      </c>
      <c r="AX290" s="13" t="s">
        <v>73</v>
      </c>
      <c r="AY290" s="165" t="s">
        <v>141</v>
      </c>
    </row>
    <row r="291" spans="1:65" s="14" customFormat="1" x14ac:dyDescent="0.2">
      <c r="B291" s="170"/>
      <c r="D291" s="164" t="s">
        <v>153</v>
      </c>
      <c r="E291" s="171" t="s">
        <v>1</v>
      </c>
      <c r="F291" s="172" t="s">
        <v>259</v>
      </c>
      <c r="H291" s="173">
        <v>2</v>
      </c>
      <c r="L291" s="170"/>
      <c r="M291" s="174"/>
      <c r="N291" s="175"/>
      <c r="O291" s="175"/>
      <c r="P291" s="175"/>
      <c r="Q291" s="175"/>
      <c r="R291" s="175"/>
      <c r="S291" s="175"/>
      <c r="T291" s="176"/>
      <c r="AT291" s="171" t="s">
        <v>153</v>
      </c>
      <c r="AU291" s="171" t="s">
        <v>142</v>
      </c>
      <c r="AV291" s="14" t="s">
        <v>123</v>
      </c>
      <c r="AW291" s="14" t="s">
        <v>29</v>
      </c>
      <c r="AX291" s="14" t="s">
        <v>73</v>
      </c>
      <c r="AY291" s="171" t="s">
        <v>141</v>
      </c>
    </row>
    <row r="292" spans="1:65" s="14" customFormat="1" x14ac:dyDescent="0.2">
      <c r="B292" s="170"/>
      <c r="D292" s="164" t="s">
        <v>153</v>
      </c>
      <c r="E292" s="171" t="s">
        <v>1</v>
      </c>
      <c r="F292" s="172" t="s">
        <v>303</v>
      </c>
      <c r="H292" s="173">
        <v>2</v>
      </c>
      <c r="L292" s="170"/>
      <c r="M292" s="174"/>
      <c r="N292" s="175"/>
      <c r="O292" s="175"/>
      <c r="P292" s="175"/>
      <c r="Q292" s="175"/>
      <c r="R292" s="175"/>
      <c r="S292" s="175"/>
      <c r="T292" s="176"/>
      <c r="AT292" s="171" t="s">
        <v>153</v>
      </c>
      <c r="AU292" s="171" t="s">
        <v>142</v>
      </c>
      <c r="AV292" s="14" t="s">
        <v>123</v>
      </c>
      <c r="AW292" s="14" t="s">
        <v>29</v>
      </c>
      <c r="AX292" s="14" t="s">
        <v>73</v>
      </c>
      <c r="AY292" s="171" t="s">
        <v>141</v>
      </c>
    </row>
    <row r="293" spans="1:65" s="14" customFormat="1" x14ac:dyDescent="0.2">
      <c r="B293" s="170"/>
      <c r="D293" s="164" t="s">
        <v>153</v>
      </c>
      <c r="E293" s="171" t="s">
        <v>1</v>
      </c>
      <c r="F293" s="172" t="s">
        <v>252</v>
      </c>
      <c r="H293" s="173">
        <v>2</v>
      </c>
      <c r="L293" s="170"/>
      <c r="M293" s="174"/>
      <c r="N293" s="175"/>
      <c r="O293" s="175"/>
      <c r="P293" s="175"/>
      <c r="Q293" s="175"/>
      <c r="R293" s="175"/>
      <c r="S293" s="175"/>
      <c r="T293" s="176"/>
      <c r="AT293" s="171" t="s">
        <v>153</v>
      </c>
      <c r="AU293" s="171" t="s">
        <v>142</v>
      </c>
      <c r="AV293" s="14" t="s">
        <v>123</v>
      </c>
      <c r="AW293" s="14" t="s">
        <v>29</v>
      </c>
      <c r="AX293" s="14" t="s">
        <v>73</v>
      </c>
      <c r="AY293" s="171" t="s">
        <v>141</v>
      </c>
    </row>
    <row r="294" spans="1:65" s="14" customFormat="1" x14ac:dyDescent="0.2">
      <c r="B294" s="170"/>
      <c r="D294" s="164" t="s">
        <v>153</v>
      </c>
      <c r="E294" s="171" t="s">
        <v>1</v>
      </c>
      <c r="F294" s="172" t="s">
        <v>304</v>
      </c>
      <c r="H294" s="173">
        <v>1</v>
      </c>
      <c r="L294" s="170"/>
      <c r="M294" s="174"/>
      <c r="N294" s="175"/>
      <c r="O294" s="175"/>
      <c r="P294" s="175"/>
      <c r="Q294" s="175"/>
      <c r="R294" s="175"/>
      <c r="S294" s="175"/>
      <c r="T294" s="176"/>
      <c r="AT294" s="171" t="s">
        <v>153</v>
      </c>
      <c r="AU294" s="171" t="s">
        <v>142</v>
      </c>
      <c r="AV294" s="14" t="s">
        <v>123</v>
      </c>
      <c r="AW294" s="14" t="s">
        <v>29</v>
      </c>
      <c r="AX294" s="14" t="s">
        <v>73</v>
      </c>
      <c r="AY294" s="171" t="s">
        <v>141</v>
      </c>
    </row>
    <row r="295" spans="1:65" s="14" customFormat="1" x14ac:dyDescent="0.2">
      <c r="B295" s="170"/>
      <c r="D295" s="164" t="s">
        <v>153</v>
      </c>
      <c r="E295" s="171" t="s">
        <v>1</v>
      </c>
      <c r="F295" s="172" t="s">
        <v>305</v>
      </c>
      <c r="H295" s="173">
        <v>2</v>
      </c>
      <c r="L295" s="170"/>
      <c r="M295" s="174"/>
      <c r="N295" s="175"/>
      <c r="O295" s="175"/>
      <c r="P295" s="175"/>
      <c r="Q295" s="175"/>
      <c r="R295" s="175"/>
      <c r="S295" s="175"/>
      <c r="T295" s="176"/>
      <c r="AT295" s="171" t="s">
        <v>153</v>
      </c>
      <c r="AU295" s="171" t="s">
        <v>142</v>
      </c>
      <c r="AV295" s="14" t="s">
        <v>123</v>
      </c>
      <c r="AW295" s="14" t="s">
        <v>29</v>
      </c>
      <c r="AX295" s="14" t="s">
        <v>73</v>
      </c>
      <c r="AY295" s="171" t="s">
        <v>141</v>
      </c>
    </row>
    <row r="296" spans="1:65" s="14" customFormat="1" x14ac:dyDescent="0.2">
      <c r="B296" s="170"/>
      <c r="D296" s="164" t="s">
        <v>153</v>
      </c>
      <c r="E296" s="171" t="s">
        <v>1</v>
      </c>
      <c r="F296" s="172" t="s">
        <v>306</v>
      </c>
      <c r="H296" s="173">
        <v>4</v>
      </c>
      <c r="L296" s="170"/>
      <c r="M296" s="174"/>
      <c r="N296" s="175"/>
      <c r="O296" s="175"/>
      <c r="P296" s="175"/>
      <c r="Q296" s="175"/>
      <c r="R296" s="175"/>
      <c r="S296" s="175"/>
      <c r="T296" s="176"/>
      <c r="AT296" s="171" t="s">
        <v>153</v>
      </c>
      <c r="AU296" s="171" t="s">
        <v>142</v>
      </c>
      <c r="AV296" s="14" t="s">
        <v>123</v>
      </c>
      <c r="AW296" s="14" t="s">
        <v>29</v>
      </c>
      <c r="AX296" s="14" t="s">
        <v>73</v>
      </c>
      <c r="AY296" s="171" t="s">
        <v>141</v>
      </c>
    </row>
    <row r="297" spans="1:65" s="15" customFormat="1" x14ac:dyDescent="0.2">
      <c r="B297" s="177"/>
      <c r="D297" s="164" t="s">
        <v>153</v>
      </c>
      <c r="E297" s="178" t="s">
        <v>1</v>
      </c>
      <c r="F297" s="179" t="s">
        <v>160</v>
      </c>
      <c r="H297" s="180">
        <v>13</v>
      </c>
      <c r="L297" s="177"/>
      <c r="M297" s="181"/>
      <c r="N297" s="182"/>
      <c r="O297" s="182"/>
      <c r="P297" s="182"/>
      <c r="Q297" s="182"/>
      <c r="R297" s="182"/>
      <c r="S297" s="182"/>
      <c r="T297" s="183"/>
      <c r="AT297" s="178" t="s">
        <v>153</v>
      </c>
      <c r="AU297" s="178" t="s">
        <v>142</v>
      </c>
      <c r="AV297" s="15" t="s">
        <v>151</v>
      </c>
      <c r="AW297" s="15" t="s">
        <v>29</v>
      </c>
      <c r="AX297" s="15" t="s">
        <v>81</v>
      </c>
      <c r="AY297" s="178" t="s">
        <v>141</v>
      </c>
    </row>
    <row r="298" spans="1:65" s="2" customFormat="1" ht="24" x14ac:dyDescent="0.2">
      <c r="A298" s="30"/>
      <c r="B298" s="119"/>
      <c r="C298" s="151" t="s">
        <v>307</v>
      </c>
      <c r="D298" s="151" t="s">
        <v>146</v>
      </c>
      <c r="E298" s="152" t="s">
        <v>308</v>
      </c>
      <c r="F298" s="153" t="s">
        <v>309</v>
      </c>
      <c r="G298" s="154" t="s">
        <v>200</v>
      </c>
      <c r="H298" s="155">
        <v>3.5750000000000002</v>
      </c>
      <c r="I298" s="156"/>
      <c r="J298" s="156">
        <f>ROUND(I298*H298,2)</f>
        <v>0</v>
      </c>
      <c r="K298" s="153" t="s">
        <v>150</v>
      </c>
      <c r="L298" s="31"/>
      <c r="M298" s="157" t="s">
        <v>1</v>
      </c>
      <c r="N298" s="158" t="s">
        <v>39</v>
      </c>
      <c r="O298" s="159">
        <v>1.379</v>
      </c>
      <c r="P298" s="159">
        <f>O298*H298</f>
        <v>4.9299249999999999</v>
      </c>
      <c r="Q298" s="159">
        <v>3.8899999999999997E-2</v>
      </c>
      <c r="R298" s="159">
        <f>Q298*H298</f>
        <v>0.13906749999999998</v>
      </c>
      <c r="S298" s="159">
        <v>0</v>
      </c>
      <c r="T298" s="160">
        <f>S298*H298</f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61" t="s">
        <v>151</v>
      </c>
      <c r="AT298" s="161" t="s">
        <v>146</v>
      </c>
      <c r="AU298" s="161" t="s">
        <v>142</v>
      </c>
      <c r="AY298" s="18" t="s">
        <v>141</v>
      </c>
      <c r="BE298" s="162">
        <f>IF(N298="základní",J298,0)</f>
        <v>0</v>
      </c>
      <c r="BF298" s="162">
        <f>IF(N298="snížená",J298,0)</f>
        <v>0</v>
      </c>
      <c r="BG298" s="162">
        <f>IF(N298="zákl. přenesená",J298,0)</f>
        <v>0</v>
      </c>
      <c r="BH298" s="162">
        <f>IF(N298="sníž. přenesená",J298,0)</f>
        <v>0</v>
      </c>
      <c r="BI298" s="162">
        <f>IF(N298="nulová",J298,0)</f>
        <v>0</v>
      </c>
      <c r="BJ298" s="18" t="s">
        <v>123</v>
      </c>
      <c r="BK298" s="162">
        <f>ROUND(I298*H298,2)</f>
        <v>0</v>
      </c>
      <c r="BL298" s="18" t="s">
        <v>151</v>
      </c>
      <c r="BM298" s="161" t="s">
        <v>310</v>
      </c>
    </row>
    <row r="299" spans="1:65" s="13" customFormat="1" x14ac:dyDescent="0.2">
      <c r="B299" s="163"/>
      <c r="D299" s="164" t="s">
        <v>153</v>
      </c>
      <c r="E299" s="165" t="s">
        <v>1</v>
      </c>
      <c r="F299" s="166" t="s">
        <v>311</v>
      </c>
      <c r="H299" s="165" t="s">
        <v>1</v>
      </c>
      <c r="L299" s="163"/>
      <c r="M299" s="167"/>
      <c r="N299" s="168"/>
      <c r="O299" s="168"/>
      <c r="P299" s="168"/>
      <c r="Q299" s="168"/>
      <c r="R299" s="168"/>
      <c r="S299" s="168"/>
      <c r="T299" s="169"/>
      <c r="AT299" s="165" t="s">
        <v>153</v>
      </c>
      <c r="AU299" s="165" t="s">
        <v>142</v>
      </c>
      <c r="AV299" s="13" t="s">
        <v>81</v>
      </c>
      <c r="AW299" s="13" t="s">
        <v>29</v>
      </c>
      <c r="AX299" s="13" t="s">
        <v>73</v>
      </c>
      <c r="AY299" s="165" t="s">
        <v>141</v>
      </c>
    </row>
    <row r="300" spans="1:65" s="13" customFormat="1" x14ac:dyDescent="0.2">
      <c r="B300" s="163"/>
      <c r="D300" s="164" t="s">
        <v>153</v>
      </c>
      <c r="E300" s="165" t="s">
        <v>1</v>
      </c>
      <c r="F300" s="166" t="s">
        <v>154</v>
      </c>
      <c r="H300" s="165" t="s">
        <v>1</v>
      </c>
      <c r="L300" s="163"/>
      <c r="M300" s="167"/>
      <c r="N300" s="168"/>
      <c r="O300" s="168"/>
      <c r="P300" s="168"/>
      <c r="Q300" s="168"/>
      <c r="R300" s="168"/>
      <c r="S300" s="168"/>
      <c r="T300" s="169"/>
      <c r="AT300" s="165" t="s">
        <v>153</v>
      </c>
      <c r="AU300" s="165" t="s">
        <v>142</v>
      </c>
      <c r="AV300" s="13" t="s">
        <v>81</v>
      </c>
      <c r="AW300" s="13" t="s">
        <v>29</v>
      </c>
      <c r="AX300" s="13" t="s">
        <v>73</v>
      </c>
      <c r="AY300" s="165" t="s">
        <v>141</v>
      </c>
    </row>
    <row r="301" spans="1:65" s="14" customFormat="1" x14ac:dyDescent="0.2">
      <c r="B301" s="170"/>
      <c r="D301" s="164" t="s">
        <v>153</v>
      </c>
      <c r="E301" s="171" t="s">
        <v>1</v>
      </c>
      <c r="F301" s="172" t="s">
        <v>312</v>
      </c>
      <c r="H301" s="173">
        <v>0.65</v>
      </c>
      <c r="L301" s="170"/>
      <c r="M301" s="174"/>
      <c r="N301" s="175"/>
      <c r="O301" s="175"/>
      <c r="P301" s="175"/>
      <c r="Q301" s="175"/>
      <c r="R301" s="175"/>
      <c r="S301" s="175"/>
      <c r="T301" s="176"/>
      <c r="AT301" s="171" t="s">
        <v>153</v>
      </c>
      <c r="AU301" s="171" t="s">
        <v>142</v>
      </c>
      <c r="AV301" s="14" t="s">
        <v>123</v>
      </c>
      <c r="AW301" s="14" t="s">
        <v>29</v>
      </c>
      <c r="AX301" s="14" t="s">
        <v>73</v>
      </c>
      <c r="AY301" s="171" t="s">
        <v>141</v>
      </c>
    </row>
    <row r="302" spans="1:65" s="14" customFormat="1" x14ac:dyDescent="0.2">
      <c r="B302" s="170"/>
      <c r="D302" s="164" t="s">
        <v>153</v>
      </c>
      <c r="E302" s="171" t="s">
        <v>1</v>
      </c>
      <c r="F302" s="172" t="s">
        <v>313</v>
      </c>
      <c r="H302" s="173">
        <v>0.65</v>
      </c>
      <c r="L302" s="170"/>
      <c r="M302" s="174"/>
      <c r="N302" s="175"/>
      <c r="O302" s="175"/>
      <c r="P302" s="175"/>
      <c r="Q302" s="175"/>
      <c r="R302" s="175"/>
      <c r="S302" s="175"/>
      <c r="T302" s="176"/>
      <c r="AT302" s="171" t="s">
        <v>153</v>
      </c>
      <c r="AU302" s="171" t="s">
        <v>142</v>
      </c>
      <c r="AV302" s="14" t="s">
        <v>123</v>
      </c>
      <c r="AW302" s="14" t="s">
        <v>29</v>
      </c>
      <c r="AX302" s="14" t="s">
        <v>73</v>
      </c>
      <c r="AY302" s="171" t="s">
        <v>141</v>
      </c>
    </row>
    <row r="303" spans="1:65" s="14" customFormat="1" x14ac:dyDescent="0.2">
      <c r="B303" s="170"/>
      <c r="D303" s="164" t="s">
        <v>153</v>
      </c>
      <c r="E303" s="171" t="s">
        <v>1</v>
      </c>
      <c r="F303" s="172" t="s">
        <v>314</v>
      </c>
      <c r="H303" s="173">
        <v>0.65</v>
      </c>
      <c r="L303" s="170"/>
      <c r="M303" s="174"/>
      <c r="N303" s="175"/>
      <c r="O303" s="175"/>
      <c r="P303" s="175"/>
      <c r="Q303" s="175"/>
      <c r="R303" s="175"/>
      <c r="S303" s="175"/>
      <c r="T303" s="176"/>
      <c r="AT303" s="171" t="s">
        <v>153</v>
      </c>
      <c r="AU303" s="171" t="s">
        <v>142</v>
      </c>
      <c r="AV303" s="14" t="s">
        <v>123</v>
      </c>
      <c r="AW303" s="14" t="s">
        <v>29</v>
      </c>
      <c r="AX303" s="14" t="s">
        <v>73</v>
      </c>
      <c r="AY303" s="171" t="s">
        <v>141</v>
      </c>
    </row>
    <row r="304" spans="1:65" s="14" customFormat="1" x14ac:dyDescent="0.2">
      <c r="B304" s="170"/>
      <c r="D304" s="164" t="s">
        <v>153</v>
      </c>
      <c r="E304" s="171" t="s">
        <v>1</v>
      </c>
      <c r="F304" s="172" t="s">
        <v>315</v>
      </c>
      <c r="H304" s="173">
        <v>1.3</v>
      </c>
      <c r="L304" s="170"/>
      <c r="M304" s="174"/>
      <c r="N304" s="175"/>
      <c r="O304" s="175"/>
      <c r="P304" s="175"/>
      <c r="Q304" s="175"/>
      <c r="R304" s="175"/>
      <c r="S304" s="175"/>
      <c r="T304" s="176"/>
      <c r="AT304" s="171" t="s">
        <v>153</v>
      </c>
      <c r="AU304" s="171" t="s">
        <v>142</v>
      </c>
      <c r="AV304" s="14" t="s">
        <v>123</v>
      </c>
      <c r="AW304" s="14" t="s">
        <v>29</v>
      </c>
      <c r="AX304" s="14" t="s">
        <v>73</v>
      </c>
      <c r="AY304" s="171" t="s">
        <v>141</v>
      </c>
    </row>
    <row r="305" spans="1:65" s="14" customFormat="1" x14ac:dyDescent="0.2">
      <c r="B305" s="170"/>
      <c r="D305" s="164" t="s">
        <v>153</v>
      </c>
      <c r="E305" s="171" t="s">
        <v>1</v>
      </c>
      <c r="F305" s="172" t="s">
        <v>316</v>
      </c>
      <c r="H305" s="173">
        <v>0.32500000000000001</v>
      </c>
      <c r="L305" s="170"/>
      <c r="M305" s="174"/>
      <c r="N305" s="175"/>
      <c r="O305" s="175"/>
      <c r="P305" s="175"/>
      <c r="Q305" s="175"/>
      <c r="R305" s="175"/>
      <c r="S305" s="175"/>
      <c r="T305" s="176"/>
      <c r="AT305" s="171" t="s">
        <v>153</v>
      </c>
      <c r="AU305" s="171" t="s">
        <v>142</v>
      </c>
      <c r="AV305" s="14" t="s">
        <v>123</v>
      </c>
      <c r="AW305" s="14" t="s">
        <v>29</v>
      </c>
      <c r="AX305" s="14" t="s">
        <v>73</v>
      </c>
      <c r="AY305" s="171" t="s">
        <v>141</v>
      </c>
    </row>
    <row r="306" spans="1:65" s="15" customFormat="1" x14ac:dyDescent="0.2">
      <c r="B306" s="177"/>
      <c r="D306" s="164" t="s">
        <v>153</v>
      </c>
      <c r="E306" s="178" t="s">
        <v>1</v>
      </c>
      <c r="F306" s="179" t="s">
        <v>160</v>
      </c>
      <c r="H306" s="180">
        <v>3.5750000000000002</v>
      </c>
      <c r="L306" s="177"/>
      <c r="M306" s="181"/>
      <c r="N306" s="182"/>
      <c r="O306" s="182"/>
      <c r="P306" s="182"/>
      <c r="Q306" s="182"/>
      <c r="R306" s="182"/>
      <c r="S306" s="182"/>
      <c r="T306" s="183"/>
      <c r="AT306" s="178" t="s">
        <v>153</v>
      </c>
      <c r="AU306" s="178" t="s">
        <v>142</v>
      </c>
      <c r="AV306" s="15" t="s">
        <v>151</v>
      </c>
      <c r="AW306" s="15" t="s">
        <v>29</v>
      </c>
      <c r="AX306" s="15" t="s">
        <v>81</v>
      </c>
      <c r="AY306" s="178" t="s">
        <v>141</v>
      </c>
    </row>
    <row r="307" spans="1:65" s="2" customFormat="1" ht="24" x14ac:dyDescent="0.2">
      <c r="A307" s="30"/>
      <c r="B307" s="119"/>
      <c r="C307" s="151" t="s">
        <v>317</v>
      </c>
      <c r="D307" s="151" t="s">
        <v>146</v>
      </c>
      <c r="E307" s="152" t="s">
        <v>318</v>
      </c>
      <c r="F307" s="153" t="s">
        <v>319</v>
      </c>
      <c r="G307" s="154" t="s">
        <v>200</v>
      </c>
      <c r="H307" s="155">
        <v>3.5750000000000002</v>
      </c>
      <c r="I307" s="156"/>
      <c r="J307" s="156">
        <f>ROUND(I307*H307,2)</f>
        <v>0</v>
      </c>
      <c r="K307" s="153" t="s">
        <v>150</v>
      </c>
      <c r="L307" s="31"/>
      <c r="M307" s="157" t="s">
        <v>1</v>
      </c>
      <c r="N307" s="158" t="s">
        <v>39</v>
      </c>
      <c r="O307" s="159">
        <v>1.6910000000000001</v>
      </c>
      <c r="P307" s="159">
        <f>O307*H307</f>
        <v>6.0453250000000009</v>
      </c>
      <c r="Q307" s="159">
        <v>4.1529999999999997E-2</v>
      </c>
      <c r="R307" s="159">
        <f>Q307*H307</f>
        <v>0.14846975000000001</v>
      </c>
      <c r="S307" s="159">
        <v>0</v>
      </c>
      <c r="T307" s="160">
        <f>S307*H307</f>
        <v>0</v>
      </c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R307" s="161" t="s">
        <v>151</v>
      </c>
      <c r="AT307" s="161" t="s">
        <v>146</v>
      </c>
      <c r="AU307" s="161" t="s">
        <v>142</v>
      </c>
      <c r="AY307" s="18" t="s">
        <v>141</v>
      </c>
      <c r="BE307" s="162">
        <f>IF(N307="základní",J307,0)</f>
        <v>0</v>
      </c>
      <c r="BF307" s="162">
        <f>IF(N307="snížená",J307,0)</f>
        <v>0</v>
      </c>
      <c r="BG307" s="162">
        <f>IF(N307="zákl. přenesená",J307,0)</f>
        <v>0</v>
      </c>
      <c r="BH307" s="162">
        <f>IF(N307="sníž. přenesená",J307,0)</f>
        <v>0</v>
      </c>
      <c r="BI307" s="162">
        <f>IF(N307="nulová",J307,0)</f>
        <v>0</v>
      </c>
      <c r="BJ307" s="18" t="s">
        <v>123</v>
      </c>
      <c r="BK307" s="162">
        <f>ROUND(I307*H307,2)</f>
        <v>0</v>
      </c>
      <c r="BL307" s="18" t="s">
        <v>151</v>
      </c>
      <c r="BM307" s="161" t="s">
        <v>320</v>
      </c>
    </row>
    <row r="308" spans="1:65" s="13" customFormat="1" x14ac:dyDescent="0.2">
      <c r="B308" s="163"/>
      <c r="D308" s="164" t="s">
        <v>153</v>
      </c>
      <c r="E308" s="165" t="s">
        <v>1</v>
      </c>
      <c r="F308" s="166" t="s">
        <v>311</v>
      </c>
      <c r="H308" s="165" t="s">
        <v>1</v>
      </c>
      <c r="L308" s="163"/>
      <c r="M308" s="167"/>
      <c r="N308" s="168"/>
      <c r="O308" s="168"/>
      <c r="P308" s="168"/>
      <c r="Q308" s="168"/>
      <c r="R308" s="168"/>
      <c r="S308" s="168"/>
      <c r="T308" s="169"/>
      <c r="AT308" s="165" t="s">
        <v>153</v>
      </c>
      <c r="AU308" s="165" t="s">
        <v>142</v>
      </c>
      <c r="AV308" s="13" t="s">
        <v>81</v>
      </c>
      <c r="AW308" s="13" t="s">
        <v>29</v>
      </c>
      <c r="AX308" s="13" t="s">
        <v>73</v>
      </c>
      <c r="AY308" s="165" t="s">
        <v>141</v>
      </c>
    </row>
    <row r="309" spans="1:65" s="13" customFormat="1" x14ac:dyDescent="0.2">
      <c r="B309" s="163"/>
      <c r="D309" s="164" t="s">
        <v>153</v>
      </c>
      <c r="E309" s="165" t="s">
        <v>1</v>
      </c>
      <c r="F309" s="166" t="s">
        <v>154</v>
      </c>
      <c r="H309" s="165" t="s">
        <v>1</v>
      </c>
      <c r="L309" s="163"/>
      <c r="M309" s="167"/>
      <c r="N309" s="168"/>
      <c r="O309" s="168"/>
      <c r="P309" s="168"/>
      <c r="Q309" s="168"/>
      <c r="R309" s="168"/>
      <c r="S309" s="168"/>
      <c r="T309" s="169"/>
      <c r="AT309" s="165" t="s">
        <v>153</v>
      </c>
      <c r="AU309" s="165" t="s">
        <v>142</v>
      </c>
      <c r="AV309" s="13" t="s">
        <v>81</v>
      </c>
      <c r="AW309" s="13" t="s">
        <v>29</v>
      </c>
      <c r="AX309" s="13" t="s">
        <v>73</v>
      </c>
      <c r="AY309" s="165" t="s">
        <v>141</v>
      </c>
    </row>
    <row r="310" spans="1:65" s="14" customFormat="1" x14ac:dyDescent="0.2">
      <c r="B310" s="170"/>
      <c r="D310" s="164" t="s">
        <v>153</v>
      </c>
      <c r="E310" s="171" t="s">
        <v>1</v>
      </c>
      <c r="F310" s="172" t="s">
        <v>312</v>
      </c>
      <c r="H310" s="173">
        <v>0.65</v>
      </c>
      <c r="L310" s="170"/>
      <c r="M310" s="174"/>
      <c r="N310" s="175"/>
      <c r="O310" s="175"/>
      <c r="P310" s="175"/>
      <c r="Q310" s="175"/>
      <c r="R310" s="175"/>
      <c r="S310" s="175"/>
      <c r="T310" s="176"/>
      <c r="AT310" s="171" t="s">
        <v>153</v>
      </c>
      <c r="AU310" s="171" t="s">
        <v>142</v>
      </c>
      <c r="AV310" s="14" t="s">
        <v>123</v>
      </c>
      <c r="AW310" s="14" t="s">
        <v>29</v>
      </c>
      <c r="AX310" s="14" t="s">
        <v>73</v>
      </c>
      <c r="AY310" s="171" t="s">
        <v>141</v>
      </c>
    </row>
    <row r="311" spans="1:65" s="14" customFormat="1" x14ac:dyDescent="0.2">
      <c r="B311" s="170"/>
      <c r="D311" s="164" t="s">
        <v>153</v>
      </c>
      <c r="E311" s="171" t="s">
        <v>1</v>
      </c>
      <c r="F311" s="172" t="s">
        <v>313</v>
      </c>
      <c r="H311" s="173">
        <v>0.65</v>
      </c>
      <c r="L311" s="170"/>
      <c r="M311" s="174"/>
      <c r="N311" s="175"/>
      <c r="O311" s="175"/>
      <c r="P311" s="175"/>
      <c r="Q311" s="175"/>
      <c r="R311" s="175"/>
      <c r="S311" s="175"/>
      <c r="T311" s="176"/>
      <c r="AT311" s="171" t="s">
        <v>153</v>
      </c>
      <c r="AU311" s="171" t="s">
        <v>142</v>
      </c>
      <c r="AV311" s="14" t="s">
        <v>123</v>
      </c>
      <c r="AW311" s="14" t="s">
        <v>29</v>
      </c>
      <c r="AX311" s="14" t="s">
        <v>73</v>
      </c>
      <c r="AY311" s="171" t="s">
        <v>141</v>
      </c>
    </row>
    <row r="312" spans="1:65" s="14" customFormat="1" x14ac:dyDescent="0.2">
      <c r="B312" s="170"/>
      <c r="D312" s="164" t="s">
        <v>153</v>
      </c>
      <c r="E312" s="171" t="s">
        <v>1</v>
      </c>
      <c r="F312" s="172" t="s">
        <v>314</v>
      </c>
      <c r="H312" s="173">
        <v>0.65</v>
      </c>
      <c r="L312" s="170"/>
      <c r="M312" s="174"/>
      <c r="N312" s="175"/>
      <c r="O312" s="175"/>
      <c r="P312" s="175"/>
      <c r="Q312" s="175"/>
      <c r="R312" s="175"/>
      <c r="S312" s="175"/>
      <c r="T312" s="176"/>
      <c r="AT312" s="171" t="s">
        <v>153</v>
      </c>
      <c r="AU312" s="171" t="s">
        <v>142</v>
      </c>
      <c r="AV312" s="14" t="s">
        <v>123</v>
      </c>
      <c r="AW312" s="14" t="s">
        <v>29</v>
      </c>
      <c r="AX312" s="14" t="s">
        <v>73</v>
      </c>
      <c r="AY312" s="171" t="s">
        <v>141</v>
      </c>
    </row>
    <row r="313" spans="1:65" s="14" customFormat="1" x14ac:dyDescent="0.2">
      <c r="B313" s="170"/>
      <c r="D313" s="164" t="s">
        <v>153</v>
      </c>
      <c r="E313" s="171" t="s">
        <v>1</v>
      </c>
      <c r="F313" s="172" t="s">
        <v>315</v>
      </c>
      <c r="H313" s="173">
        <v>1.3</v>
      </c>
      <c r="L313" s="170"/>
      <c r="M313" s="174"/>
      <c r="N313" s="175"/>
      <c r="O313" s="175"/>
      <c r="P313" s="175"/>
      <c r="Q313" s="175"/>
      <c r="R313" s="175"/>
      <c r="S313" s="175"/>
      <c r="T313" s="176"/>
      <c r="AT313" s="171" t="s">
        <v>153</v>
      </c>
      <c r="AU313" s="171" t="s">
        <v>142</v>
      </c>
      <c r="AV313" s="14" t="s">
        <v>123</v>
      </c>
      <c r="AW313" s="14" t="s">
        <v>29</v>
      </c>
      <c r="AX313" s="14" t="s">
        <v>73</v>
      </c>
      <c r="AY313" s="171" t="s">
        <v>141</v>
      </c>
    </row>
    <row r="314" spans="1:65" s="14" customFormat="1" x14ac:dyDescent="0.2">
      <c r="B314" s="170"/>
      <c r="D314" s="164" t="s">
        <v>153</v>
      </c>
      <c r="E314" s="171" t="s">
        <v>1</v>
      </c>
      <c r="F314" s="172" t="s">
        <v>316</v>
      </c>
      <c r="H314" s="173">
        <v>0.32500000000000001</v>
      </c>
      <c r="L314" s="170"/>
      <c r="M314" s="174"/>
      <c r="N314" s="175"/>
      <c r="O314" s="175"/>
      <c r="P314" s="175"/>
      <c r="Q314" s="175"/>
      <c r="R314" s="175"/>
      <c r="S314" s="175"/>
      <c r="T314" s="176"/>
      <c r="AT314" s="171" t="s">
        <v>153</v>
      </c>
      <c r="AU314" s="171" t="s">
        <v>142</v>
      </c>
      <c r="AV314" s="14" t="s">
        <v>123</v>
      </c>
      <c r="AW314" s="14" t="s">
        <v>29</v>
      </c>
      <c r="AX314" s="14" t="s">
        <v>73</v>
      </c>
      <c r="AY314" s="171" t="s">
        <v>141</v>
      </c>
    </row>
    <row r="315" spans="1:65" s="15" customFormat="1" x14ac:dyDescent="0.2">
      <c r="B315" s="177"/>
      <c r="D315" s="164" t="s">
        <v>153</v>
      </c>
      <c r="E315" s="178" t="s">
        <v>1</v>
      </c>
      <c r="F315" s="179" t="s">
        <v>160</v>
      </c>
      <c r="H315" s="180">
        <v>3.5750000000000002</v>
      </c>
      <c r="L315" s="177"/>
      <c r="M315" s="181"/>
      <c r="N315" s="182"/>
      <c r="O315" s="182"/>
      <c r="P315" s="182"/>
      <c r="Q315" s="182"/>
      <c r="R315" s="182"/>
      <c r="S315" s="182"/>
      <c r="T315" s="183"/>
      <c r="AT315" s="178" t="s">
        <v>153</v>
      </c>
      <c r="AU315" s="178" t="s">
        <v>142</v>
      </c>
      <c r="AV315" s="15" t="s">
        <v>151</v>
      </c>
      <c r="AW315" s="15" t="s">
        <v>29</v>
      </c>
      <c r="AX315" s="15" t="s">
        <v>81</v>
      </c>
      <c r="AY315" s="178" t="s">
        <v>141</v>
      </c>
    </row>
    <row r="316" spans="1:65" s="2" customFormat="1" ht="36" x14ac:dyDescent="0.2">
      <c r="A316" s="30"/>
      <c r="B316" s="119"/>
      <c r="C316" s="151" t="s">
        <v>321</v>
      </c>
      <c r="D316" s="151" t="s">
        <v>146</v>
      </c>
      <c r="E316" s="152" t="s">
        <v>322</v>
      </c>
      <c r="F316" s="153" t="s">
        <v>323</v>
      </c>
      <c r="G316" s="154" t="s">
        <v>200</v>
      </c>
      <c r="H316" s="155">
        <v>100</v>
      </c>
      <c r="I316" s="156"/>
      <c r="J316" s="156">
        <f>ROUND(I316*H316,2)</f>
        <v>0</v>
      </c>
      <c r="K316" s="153" t="s">
        <v>150</v>
      </c>
      <c r="L316" s="31"/>
      <c r="M316" s="157" t="s">
        <v>1</v>
      </c>
      <c r="N316" s="158" t="s">
        <v>39</v>
      </c>
      <c r="O316" s="159">
        <v>0.08</v>
      </c>
      <c r="P316" s="159">
        <f>O316*H316</f>
        <v>8</v>
      </c>
      <c r="Q316" s="159">
        <v>0</v>
      </c>
      <c r="R316" s="159">
        <f>Q316*H316</f>
        <v>0</v>
      </c>
      <c r="S316" s="159">
        <v>0</v>
      </c>
      <c r="T316" s="160">
        <f>S316*H316</f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61" t="s">
        <v>151</v>
      </c>
      <c r="AT316" s="161" t="s">
        <v>146</v>
      </c>
      <c r="AU316" s="161" t="s">
        <v>142</v>
      </c>
      <c r="AY316" s="18" t="s">
        <v>141</v>
      </c>
      <c r="BE316" s="162">
        <f>IF(N316="základní",J316,0)</f>
        <v>0</v>
      </c>
      <c r="BF316" s="162">
        <f>IF(N316="snížená",J316,0)</f>
        <v>0</v>
      </c>
      <c r="BG316" s="162">
        <f>IF(N316="zákl. přenesená",J316,0)</f>
        <v>0</v>
      </c>
      <c r="BH316" s="162">
        <f>IF(N316="sníž. přenesená",J316,0)</f>
        <v>0</v>
      </c>
      <c r="BI316" s="162">
        <f>IF(N316="nulová",J316,0)</f>
        <v>0</v>
      </c>
      <c r="BJ316" s="18" t="s">
        <v>123</v>
      </c>
      <c r="BK316" s="162">
        <f>ROUND(I316*H316,2)</f>
        <v>0</v>
      </c>
      <c r="BL316" s="18" t="s">
        <v>151</v>
      </c>
      <c r="BM316" s="161" t="s">
        <v>324</v>
      </c>
    </row>
    <row r="317" spans="1:65" s="2" customFormat="1" ht="36" x14ac:dyDescent="0.2">
      <c r="A317" s="30"/>
      <c r="B317" s="119"/>
      <c r="C317" s="151" t="s">
        <v>325</v>
      </c>
      <c r="D317" s="151" t="s">
        <v>146</v>
      </c>
      <c r="E317" s="152" t="s">
        <v>326</v>
      </c>
      <c r="F317" s="153" t="s">
        <v>327</v>
      </c>
      <c r="G317" s="154" t="s">
        <v>213</v>
      </c>
      <c r="H317" s="155">
        <v>250</v>
      </c>
      <c r="I317" s="156"/>
      <c r="J317" s="156">
        <f>ROUND(I317*H317,2)</f>
        <v>0</v>
      </c>
      <c r="K317" s="153" t="s">
        <v>150</v>
      </c>
      <c r="L317" s="31"/>
      <c r="M317" s="157" t="s">
        <v>1</v>
      </c>
      <c r="N317" s="158" t="s">
        <v>39</v>
      </c>
      <c r="O317" s="159">
        <v>0.01</v>
      </c>
      <c r="P317" s="159">
        <f>O317*H317</f>
        <v>2.5</v>
      </c>
      <c r="Q317" s="159">
        <v>0</v>
      </c>
      <c r="R317" s="159">
        <f>Q317*H317</f>
        <v>0</v>
      </c>
      <c r="S317" s="159">
        <v>0</v>
      </c>
      <c r="T317" s="160">
        <f>S317*H317</f>
        <v>0</v>
      </c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R317" s="161" t="s">
        <v>151</v>
      </c>
      <c r="AT317" s="161" t="s">
        <v>146</v>
      </c>
      <c r="AU317" s="161" t="s">
        <v>142</v>
      </c>
      <c r="AY317" s="18" t="s">
        <v>141</v>
      </c>
      <c r="BE317" s="162">
        <f>IF(N317="základní",J317,0)</f>
        <v>0</v>
      </c>
      <c r="BF317" s="162">
        <f>IF(N317="snížená",J317,0)</f>
        <v>0</v>
      </c>
      <c r="BG317" s="162">
        <f>IF(N317="zákl. přenesená",J317,0)</f>
        <v>0</v>
      </c>
      <c r="BH317" s="162">
        <f>IF(N317="sníž. přenesená",J317,0)</f>
        <v>0</v>
      </c>
      <c r="BI317" s="162">
        <f>IF(N317="nulová",J317,0)</f>
        <v>0</v>
      </c>
      <c r="BJ317" s="18" t="s">
        <v>123</v>
      </c>
      <c r="BK317" s="162">
        <f>ROUND(I317*H317,2)</f>
        <v>0</v>
      </c>
      <c r="BL317" s="18" t="s">
        <v>151</v>
      </c>
      <c r="BM317" s="161" t="s">
        <v>328</v>
      </c>
    </row>
    <row r="318" spans="1:65" s="12" customFormat="1" ht="20.85" customHeight="1" x14ac:dyDescent="0.2">
      <c r="B318" s="139"/>
      <c r="D318" s="140" t="s">
        <v>72</v>
      </c>
      <c r="E318" s="149" t="s">
        <v>329</v>
      </c>
      <c r="F318" s="149" t="s">
        <v>330</v>
      </c>
      <c r="J318" s="150">
        <f>BK318</f>
        <v>0</v>
      </c>
      <c r="L318" s="139"/>
      <c r="M318" s="143"/>
      <c r="N318" s="144"/>
      <c r="O318" s="144"/>
      <c r="P318" s="145">
        <f>SUM(P319:P347)</f>
        <v>31.760719999999999</v>
      </c>
      <c r="Q318" s="144"/>
      <c r="R318" s="145">
        <f>SUM(R319:R347)</f>
        <v>5.6611794</v>
      </c>
      <c r="S318" s="144"/>
      <c r="T318" s="146">
        <f>SUM(T319:T347)</f>
        <v>0</v>
      </c>
      <c r="AR318" s="140" t="s">
        <v>81</v>
      </c>
      <c r="AT318" s="147" t="s">
        <v>72</v>
      </c>
      <c r="AU318" s="147" t="s">
        <v>123</v>
      </c>
      <c r="AY318" s="140" t="s">
        <v>141</v>
      </c>
      <c r="BK318" s="148">
        <f>SUM(BK319:BK347)</f>
        <v>0</v>
      </c>
    </row>
    <row r="319" spans="1:65" s="2" customFormat="1" ht="24" x14ac:dyDescent="0.2">
      <c r="A319" s="30"/>
      <c r="B319" s="119"/>
      <c r="C319" s="151" t="s">
        <v>331</v>
      </c>
      <c r="D319" s="151" t="s">
        <v>146</v>
      </c>
      <c r="E319" s="152" t="s">
        <v>332</v>
      </c>
      <c r="F319" s="153" t="s">
        <v>333</v>
      </c>
      <c r="G319" s="154" t="s">
        <v>200</v>
      </c>
      <c r="H319" s="155">
        <v>84.47</v>
      </c>
      <c r="I319" s="156"/>
      <c r="J319" s="156">
        <f>ROUND(I319*H319,2)</f>
        <v>0</v>
      </c>
      <c r="K319" s="153" t="s">
        <v>150</v>
      </c>
      <c r="L319" s="31"/>
      <c r="M319" s="157" t="s">
        <v>1</v>
      </c>
      <c r="N319" s="158" t="s">
        <v>39</v>
      </c>
      <c r="O319" s="159">
        <v>0.376</v>
      </c>
      <c r="P319" s="159">
        <f>O319*H319</f>
        <v>31.760719999999999</v>
      </c>
      <c r="Q319" s="159">
        <v>6.7019999999999996E-2</v>
      </c>
      <c r="R319" s="159">
        <f>Q319*H319</f>
        <v>5.6611794</v>
      </c>
      <c r="S319" s="159">
        <v>0</v>
      </c>
      <c r="T319" s="160">
        <f>S319*H319</f>
        <v>0</v>
      </c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R319" s="161" t="s">
        <v>151</v>
      </c>
      <c r="AT319" s="161" t="s">
        <v>146</v>
      </c>
      <c r="AU319" s="161" t="s">
        <v>142</v>
      </c>
      <c r="AY319" s="18" t="s">
        <v>141</v>
      </c>
      <c r="BE319" s="162">
        <f>IF(N319="základní",J319,0)</f>
        <v>0</v>
      </c>
      <c r="BF319" s="162">
        <f>IF(N319="snížená",J319,0)</f>
        <v>0</v>
      </c>
      <c r="BG319" s="162">
        <f>IF(N319="zákl. přenesená",J319,0)</f>
        <v>0</v>
      </c>
      <c r="BH319" s="162">
        <f>IF(N319="sníž. přenesená",J319,0)</f>
        <v>0</v>
      </c>
      <c r="BI319" s="162">
        <f>IF(N319="nulová",J319,0)</f>
        <v>0</v>
      </c>
      <c r="BJ319" s="18" t="s">
        <v>123</v>
      </c>
      <c r="BK319" s="162">
        <f>ROUND(I319*H319,2)</f>
        <v>0</v>
      </c>
      <c r="BL319" s="18" t="s">
        <v>151</v>
      </c>
      <c r="BM319" s="161" t="s">
        <v>334</v>
      </c>
    </row>
    <row r="320" spans="1:65" s="13" customFormat="1" x14ac:dyDescent="0.2">
      <c r="B320" s="163"/>
      <c r="D320" s="164" t="s">
        <v>153</v>
      </c>
      <c r="E320" s="165" t="s">
        <v>1</v>
      </c>
      <c r="F320" s="166" t="s">
        <v>335</v>
      </c>
      <c r="H320" s="165" t="s">
        <v>1</v>
      </c>
      <c r="L320" s="163"/>
      <c r="M320" s="167"/>
      <c r="N320" s="168"/>
      <c r="O320" s="168"/>
      <c r="P320" s="168"/>
      <c r="Q320" s="168"/>
      <c r="R320" s="168"/>
      <c r="S320" s="168"/>
      <c r="T320" s="169"/>
      <c r="AT320" s="165" t="s">
        <v>153</v>
      </c>
      <c r="AU320" s="165" t="s">
        <v>142</v>
      </c>
      <c r="AV320" s="13" t="s">
        <v>81</v>
      </c>
      <c r="AW320" s="13" t="s">
        <v>29</v>
      </c>
      <c r="AX320" s="13" t="s">
        <v>73</v>
      </c>
      <c r="AY320" s="165" t="s">
        <v>141</v>
      </c>
    </row>
    <row r="321" spans="2:51" s="13" customFormat="1" x14ac:dyDescent="0.2">
      <c r="B321" s="163"/>
      <c r="D321" s="164" t="s">
        <v>153</v>
      </c>
      <c r="E321" s="165" t="s">
        <v>1</v>
      </c>
      <c r="F321" s="166" t="s">
        <v>154</v>
      </c>
      <c r="H321" s="165" t="s">
        <v>1</v>
      </c>
      <c r="L321" s="163"/>
      <c r="M321" s="167"/>
      <c r="N321" s="168"/>
      <c r="O321" s="168"/>
      <c r="P321" s="168"/>
      <c r="Q321" s="168"/>
      <c r="R321" s="168"/>
      <c r="S321" s="168"/>
      <c r="T321" s="169"/>
      <c r="AT321" s="165" t="s">
        <v>153</v>
      </c>
      <c r="AU321" s="165" t="s">
        <v>142</v>
      </c>
      <c r="AV321" s="13" t="s">
        <v>81</v>
      </c>
      <c r="AW321" s="13" t="s">
        <v>29</v>
      </c>
      <c r="AX321" s="13" t="s">
        <v>73</v>
      </c>
      <c r="AY321" s="165" t="s">
        <v>141</v>
      </c>
    </row>
    <row r="322" spans="2:51" s="14" customFormat="1" x14ac:dyDescent="0.2">
      <c r="B322" s="170"/>
      <c r="D322" s="164" t="s">
        <v>153</v>
      </c>
      <c r="E322" s="171" t="s">
        <v>1</v>
      </c>
      <c r="F322" s="172" t="s">
        <v>336</v>
      </c>
      <c r="H322" s="173">
        <v>6.65</v>
      </c>
      <c r="L322" s="170"/>
      <c r="M322" s="174"/>
      <c r="N322" s="175"/>
      <c r="O322" s="175"/>
      <c r="P322" s="175"/>
      <c r="Q322" s="175"/>
      <c r="R322" s="175"/>
      <c r="S322" s="175"/>
      <c r="T322" s="176"/>
      <c r="AT322" s="171" t="s">
        <v>153</v>
      </c>
      <c r="AU322" s="171" t="s">
        <v>142</v>
      </c>
      <c r="AV322" s="14" t="s">
        <v>123</v>
      </c>
      <c r="AW322" s="14" t="s">
        <v>29</v>
      </c>
      <c r="AX322" s="14" t="s">
        <v>73</v>
      </c>
      <c r="AY322" s="171" t="s">
        <v>141</v>
      </c>
    </row>
    <row r="323" spans="2:51" s="14" customFormat="1" x14ac:dyDescent="0.2">
      <c r="B323" s="170"/>
      <c r="D323" s="164" t="s">
        <v>153</v>
      </c>
      <c r="E323" s="171" t="s">
        <v>1</v>
      </c>
      <c r="F323" s="172" t="s">
        <v>337</v>
      </c>
      <c r="H323" s="173">
        <v>6.66</v>
      </c>
      <c r="L323" s="170"/>
      <c r="M323" s="174"/>
      <c r="N323" s="175"/>
      <c r="O323" s="175"/>
      <c r="P323" s="175"/>
      <c r="Q323" s="175"/>
      <c r="R323" s="175"/>
      <c r="S323" s="175"/>
      <c r="T323" s="176"/>
      <c r="AT323" s="171" t="s">
        <v>153</v>
      </c>
      <c r="AU323" s="171" t="s">
        <v>142</v>
      </c>
      <c r="AV323" s="14" t="s">
        <v>123</v>
      </c>
      <c r="AW323" s="14" t="s">
        <v>29</v>
      </c>
      <c r="AX323" s="14" t="s">
        <v>73</v>
      </c>
      <c r="AY323" s="171" t="s">
        <v>141</v>
      </c>
    </row>
    <row r="324" spans="2:51" s="14" customFormat="1" x14ac:dyDescent="0.2">
      <c r="B324" s="170"/>
      <c r="D324" s="164" t="s">
        <v>153</v>
      </c>
      <c r="E324" s="171" t="s">
        <v>1</v>
      </c>
      <c r="F324" s="172" t="s">
        <v>338</v>
      </c>
      <c r="H324" s="173">
        <v>1.79</v>
      </c>
      <c r="L324" s="170"/>
      <c r="M324" s="174"/>
      <c r="N324" s="175"/>
      <c r="O324" s="175"/>
      <c r="P324" s="175"/>
      <c r="Q324" s="175"/>
      <c r="R324" s="175"/>
      <c r="S324" s="175"/>
      <c r="T324" s="176"/>
      <c r="AT324" s="171" t="s">
        <v>153</v>
      </c>
      <c r="AU324" s="171" t="s">
        <v>142</v>
      </c>
      <c r="AV324" s="14" t="s">
        <v>123</v>
      </c>
      <c r="AW324" s="14" t="s">
        <v>29</v>
      </c>
      <c r="AX324" s="14" t="s">
        <v>73</v>
      </c>
      <c r="AY324" s="171" t="s">
        <v>141</v>
      </c>
    </row>
    <row r="325" spans="2:51" s="14" customFormat="1" x14ac:dyDescent="0.2">
      <c r="B325" s="170"/>
      <c r="D325" s="164" t="s">
        <v>153</v>
      </c>
      <c r="E325" s="171" t="s">
        <v>1</v>
      </c>
      <c r="F325" s="172" t="s">
        <v>339</v>
      </c>
      <c r="H325" s="173">
        <v>1.7</v>
      </c>
      <c r="L325" s="170"/>
      <c r="M325" s="174"/>
      <c r="N325" s="175"/>
      <c r="O325" s="175"/>
      <c r="P325" s="175"/>
      <c r="Q325" s="175"/>
      <c r="R325" s="175"/>
      <c r="S325" s="175"/>
      <c r="T325" s="176"/>
      <c r="AT325" s="171" t="s">
        <v>153</v>
      </c>
      <c r="AU325" s="171" t="s">
        <v>142</v>
      </c>
      <c r="AV325" s="14" t="s">
        <v>123</v>
      </c>
      <c r="AW325" s="14" t="s">
        <v>29</v>
      </c>
      <c r="AX325" s="14" t="s">
        <v>73</v>
      </c>
      <c r="AY325" s="171" t="s">
        <v>141</v>
      </c>
    </row>
    <row r="326" spans="2:51" s="14" customFormat="1" x14ac:dyDescent="0.2">
      <c r="B326" s="170"/>
      <c r="D326" s="164" t="s">
        <v>153</v>
      </c>
      <c r="E326" s="171" t="s">
        <v>1</v>
      </c>
      <c r="F326" s="172" t="s">
        <v>340</v>
      </c>
      <c r="H326" s="173">
        <v>3.23</v>
      </c>
      <c r="L326" s="170"/>
      <c r="M326" s="174"/>
      <c r="N326" s="175"/>
      <c r="O326" s="175"/>
      <c r="P326" s="175"/>
      <c r="Q326" s="175"/>
      <c r="R326" s="175"/>
      <c r="S326" s="175"/>
      <c r="T326" s="176"/>
      <c r="AT326" s="171" t="s">
        <v>153</v>
      </c>
      <c r="AU326" s="171" t="s">
        <v>142</v>
      </c>
      <c r="AV326" s="14" t="s">
        <v>123</v>
      </c>
      <c r="AW326" s="14" t="s">
        <v>29</v>
      </c>
      <c r="AX326" s="14" t="s">
        <v>73</v>
      </c>
      <c r="AY326" s="171" t="s">
        <v>141</v>
      </c>
    </row>
    <row r="327" spans="2:51" s="14" customFormat="1" x14ac:dyDescent="0.2">
      <c r="B327" s="170"/>
      <c r="D327" s="164" t="s">
        <v>153</v>
      </c>
      <c r="E327" s="171" t="s">
        <v>1</v>
      </c>
      <c r="F327" s="172" t="s">
        <v>341</v>
      </c>
      <c r="H327" s="173">
        <v>1.7</v>
      </c>
      <c r="L327" s="170"/>
      <c r="M327" s="174"/>
      <c r="N327" s="175"/>
      <c r="O327" s="175"/>
      <c r="P327" s="175"/>
      <c r="Q327" s="175"/>
      <c r="R327" s="175"/>
      <c r="S327" s="175"/>
      <c r="T327" s="176"/>
      <c r="AT327" s="171" t="s">
        <v>153</v>
      </c>
      <c r="AU327" s="171" t="s">
        <v>142</v>
      </c>
      <c r="AV327" s="14" t="s">
        <v>123</v>
      </c>
      <c r="AW327" s="14" t="s">
        <v>29</v>
      </c>
      <c r="AX327" s="14" t="s">
        <v>73</v>
      </c>
      <c r="AY327" s="171" t="s">
        <v>141</v>
      </c>
    </row>
    <row r="328" spans="2:51" s="14" customFormat="1" x14ac:dyDescent="0.2">
      <c r="B328" s="170"/>
      <c r="D328" s="164" t="s">
        <v>153</v>
      </c>
      <c r="E328" s="171" t="s">
        <v>1</v>
      </c>
      <c r="F328" s="172" t="s">
        <v>342</v>
      </c>
      <c r="H328" s="173">
        <v>1.78</v>
      </c>
      <c r="L328" s="170"/>
      <c r="M328" s="174"/>
      <c r="N328" s="175"/>
      <c r="O328" s="175"/>
      <c r="P328" s="175"/>
      <c r="Q328" s="175"/>
      <c r="R328" s="175"/>
      <c r="S328" s="175"/>
      <c r="T328" s="176"/>
      <c r="AT328" s="171" t="s">
        <v>153</v>
      </c>
      <c r="AU328" s="171" t="s">
        <v>142</v>
      </c>
      <c r="AV328" s="14" t="s">
        <v>123</v>
      </c>
      <c r="AW328" s="14" t="s">
        <v>29</v>
      </c>
      <c r="AX328" s="14" t="s">
        <v>73</v>
      </c>
      <c r="AY328" s="171" t="s">
        <v>141</v>
      </c>
    </row>
    <row r="329" spans="2:51" s="14" customFormat="1" x14ac:dyDescent="0.2">
      <c r="B329" s="170"/>
      <c r="D329" s="164" t="s">
        <v>153</v>
      </c>
      <c r="E329" s="171" t="s">
        <v>1</v>
      </c>
      <c r="F329" s="172" t="s">
        <v>343</v>
      </c>
      <c r="H329" s="173">
        <v>3.69</v>
      </c>
      <c r="L329" s="170"/>
      <c r="M329" s="174"/>
      <c r="N329" s="175"/>
      <c r="O329" s="175"/>
      <c r="P329" s="175"/>
      <c r="Q329" s="175"/>
      <c r="R329" s="175"/>
      <c r="S329" s="175"/>
      <c r="T329" s="176"/>
      <c r="AT329" s="171" t="s">
        <v>153</v>
      </c>
      <c r="AU329" s="171" t="s">
        <v>142</v>
      </c>
      <c r="AV329" s="14" t="s">
        <v>123</v>
      </c>
      <c r="AW329" s="14" t="s">
        <v>29</v>
      </c>
      <c r="AX329" s="14" t="s">
        <v>73</v>
      </c>
      <c r="AY329" s="171" t="s">
        <v>141</v>
      </c>
    </row>
    <row r="330" spans="2:51" s="14" customFormat="1" x14ac:dyDescent="0.2">
      <c r="B330" s="170"/>
      <c r="D330" s="164" t="s">
        <v>153</v>
      </c>
      <c r="E330" s="171" t="s">
        <v>1</v>
      </c>
      <c r="F330" s="172" t="s">
        <v>344</v>
      </c>
      <c r="H330" s="173">
        <v>4.13</v>
      </c>
      <c r="L330" s="170"/>
      <c r="M330" s="174"/>
      <c r="N330" s="175"/>
      <c r="O330" s="175"/>
      <c r="P330" s="175"/>
      <c r="Q330" s="175"/>
      <c r="R330" s="175"/>
      <c r="S330" s="175"/>
      <c r="T330" s="176"/>
      <c r="AT330" s="171" t="s">
        <v>153</v>
      </c>
      <c r="AU330" s="171" t="s">
        <v>142</v>
      </c>
      <c r="AV330" s="14" t="s">
        <v>123</v>
      </c>
      <c r="AW330" s="14" t="s">
        <v>29</v>
      </c>
      <c r="AX330" s="14" t="s">
        <v>73</v>
      </c>
      <c r="AY330" s="171" t="s">
        <v>141</v>
      </c>
    </row>
    <row r="331" spans="2:51" s="16" customFormat="1" x14ac:dyDescent="0.2">
      <c r="B331" s="184"/>
      <c r="D331" s="164" t="s">
        <v>153</v>
      </c>
      <c r="E331" s="185" t="s">
        <v>1</v>
      </c>
      <c r="F331" s="186" t="s">
        <v>173</v>
      </c>
      <c r="H331" s="187">
        <v>31.33</v>
      </c>
      <c r="L331" s="184"/>
      <c r="M331" s="188"/>
      <c r="N331" s="189"/>
      <c r="O331" s="189"/>
      <c r="P331" s="189"/>
      <c r="Q331" s="189"/>
      <c r="R331" s="189"/>
      <c r="S331" s="189"/>
      <c r="T331" s="190"/>
      <c r="AT331" s="185" t="s">
        <v>153</v>
      </c>
      <c r="AU331" s="185" t="s">
        <v>142</v>
      </c>
      <c r="AV331" s="16" t="s">
        <v>142</v>
      </c>
      <c r="AW331" s="16" t="s">
        <v>29</v>
      </c>
      <c r="AX331" s="16" t="s">
        <v>73</v>
      </c>
      <c r="AY331" s="185" t="s">
        <v>141</v>
      </c>
    </row>
    <row r="332" spans="2:51" s="13" customFormat="1" x14ac:dyDescent="0.2">
      <c r="B332" s="163"/>
      <c r="D332" s="164" t="s">
        <v>153</v>
      </c>
      <c r="E332" s="165" t="s">
        <v>1</v>
      </c>
      <c r="F332" s="166" t="s">
        <v>274</v>
      </c>
      <c r="H332" s="165" t="s">
        <v>1</v>
      </c>
      <c r="L332" s="163"/>
      <c r="M332" s="167"/>
      <c r="N332" s="168"/>
      <c r="O332" s="168"/>
      <c r="P332" s="168"/>
      <c r="Q332" s="168"/>
      <c r="R332" s="168"/>
      <c r="S332" s="168"/>
      <c r="T332" s="169"/>
      <c r="AT332" s="165" t="s">
        <v>153</v>
      </c>
      <c r="AU332" s="165" t="s">
        <v>142</v>
      </c>
      <c r="AV332" s="13" t="s">
        <v>81</v>
      </c>
      <c r="AW332" s="13" t="s">
        <v>29</v>
      </c>
      <c r="AX332" s="13" t="s">
        <v>73</v>
      </c>
      <c r="AY332" s="165" t="s">
        <v>141</v>
      </c>
    </row>
    <row r="333" spans="2:51" s="14" customFormat="1" x14ac:dyDescent="0.2">
      <c r="B333" s="170"/>
      <c r="D333" s="164" t="s">
        <v>153</v>
      </c>
      <c r="E333" s="171" t="s">
        <v>1</v>
      </c>
      <c r="F333" s="172" t="s">
        <v>345</v>
      </c>
      <c r="H333" s="173">
        <v>15.74</v>
      </c>
      <c r="L333" s="170"/>
      <c r="M333" s="174"/>
      <c r="N333" s="175"/>
      <c r="O333" s="175"/>
      <c r="P333" s="175"/>
      <c r="Q333" s="175"/>
      <c r="R333" s="175"/>
      <c r="S333" s="175"/>
      <c r="T333" s="176"/>
      <c r="AT333" s="171" t="s">
        <v>153</v>
      </c>
      <c r="AU333" s="171" t="s">
        <v>142</v>
      </c>
      <c r="AV333" s="14" t="s">
        <v>123</v>
      </c>
      <c r="AW333" s="14" t="s">
        <v>29</v>
      </c>
      <c r="AX333" s="14" t="s">
        <v>73</v>
      </c>
      <c r="AY333" s="171" t="s">
        <v>141</v>
      </c>
    </row>
    <row r="334" spans="2:51" s="14" customFormat="1" x14ac:dyDescent="0.2">
      <c r="B334" s="170"/>
      <c r="D334" s="164" t="s">
        <v>153</v>
      </c>
      <c r="E334" s="171" t="s">
        <v>1</v>
      </c>
      <c r="F334" s="172" t="s">
        <v>346</v>
      </c>
      <c r="H334" s="173">
        <v>1.62</v>
      </c>
      <c r="L334" s="170"/>
      <c r="M334" s="174"/>
      <c r="N334" s="175"/>
      <c r="O334" s="175"/>
      <c r="P334" s="175"/>
      <c r="Q334" s="175"/>
      <c r="R334" s="175"/>
      <c r="S334" s="175"/>
      <c r="T334" s="176"/>
      <c r="AT334" s="171" t="s">
        <v>153</v>
      </c>
      <c r="AU334" s="171" t="s">
        <v>142</v>
      </c>
      <c r="AV334" s="14" t="s">
        <v>123</v>
      </c>
      <c r="AW334" s="14" t="s">
        <v>29</v>
      </c>
      <c r="AX334" s="14" t="s">
        <v>73</v>
      </c>
      <c r="AY334" s="171" t="s">
        <v>141</v>
      </c>
    </row>
    <row r="335" spans="2:51" s="14" customFormat="1" x14ac:dyDescent="0.2">
      <c r="B335" s="170"/>
      <c r="D335" s="164" t="s">
        <v>153</v>
      </c>
      <c r="E335" s="171" t="s">
        <v>1</v>
      </c>
      <c r="F335" s="172" t="s">
        <v>347</v>
      </c>
      <c r="H335" s="173">
        <v>4.59</v>
      </c>
      <c r="L335" s="170"/>
      <c r="M335" s="174"/>
      <c r="N335" s="175"/>
      <c r="O335" s="175"/>
      <c r="P335" s="175"/>
      <c r="Q335" s="175"/>
      <c r="R335" s="175"/>
      <c r="S335" s="175"/>
      <c r="T335" s="176"/>
      <c r="AT335" s="171" t="s">
        <v>153</v>
      </c>
      <c r="AU335" s="171" t="s">
        <v>142</v>
      </c>
      <c r="AV335" s="14" t="s">
        <v>123</v>
      </c>
      <c r="AW335" s="14" t="s">
        <v>29</v>
      </c>
      <c r="AX335" s="14" t="s">
        <v>73</v>
      </c>
      <c r="AY335" s="171" t="s">
        <v>141</v>
      </c>
    </row>
    <row r="336" spans="2:51" s="14" customFormat="1" x14ac:dyDescent="0.2">
      <c r="B336" s="170"/>
      <c r="D336" s="164" t="s">
        <v>153</v>
      </c>
      <c r="E336" s="171" t="s">
        <v>1</v>
      </c>
      <c r="F336" s="172" t="s">
        <v>348</v>
      </c>
      <c r="H336" s="173">
        <v>4.32</v>
      </c>
      <c r="L336" s="170"/>
      <c r="M336" s="174"/>
      <c r="N336" s="175"/>
      <c r="O336" s="175"/>
      <c r="P336" s="175"/>
      <c r="Q336" s="175"/>
      <c r="R336" s="175"/>
      <c r="S336" s="175"/>
      <c r="T336" s="176"/>
      <c r="AT336" s="171" t="s">
        <v>153</v>
      </c>
      <c r="AU336" s="171" t="s">
        <v>142</v>
      </c>
      <c r="AV336" s="14" t="s">
        <v>123</v>
      </c>
      <c r="AW336" s="14" t="s">
        <v>29</v>
      </c>
      <c r="AX336" s="14" t="s">
        <v>73</v>
      </c>
      <c r="AY336" s="171" t="s">
        <v>141</v>
      </c>
    </row>
    <row r="337" spans="1:65" s="14" customFormat="1" x14ac:dyDescent="0.2">
      <c r="B337" s="170"/>
      <c r="D337" s="164" t="s">
        <v>153</v>
      </c>
      <c r="E337" s="171" t="s">
        <v>1</v>
      </c>
      <c r="F337" s="172" t="s">
        <v>349</v>
      </c>
      <c r="H337" s="173">
        <v>4.9000000000000004</v>
      </c>
      <c r="L337" s="170"/>
      <c r="M337" s="174"/>
      <c r="N337" s="175"/>
      <c r="O337" s="175"/>
      <c r="P337" s="175"/>
      <c r="Q337" s="175"/>
      <c r="R337" s="175"/>
      <c r="S337" s="175"/>
      <c r="T337" s="176"/>
      <c r="AT337" s="171" t="s">
        <v>153</v>
      </c>
      <c r="AU337" s="171" t="s">
        <v>142</v>
      </c>
      <c r="AV337" s="14" t="s">
        <v>123</v>
      </c>
      <c r="AW337" s="14" t="s">
        <v>29</v>
      </c>
      <c r="AX337" s="14" t="s">
        <v>73</v>
      </c>
      <c r="AY337" s="171" t="s">
        <v>141</v>
      </c>
    </row>
    <row r="338" spans="1:65" s="14" customFormat="1" x14ac:dyDescent="0.2">
      <c r="B338" s="170"/>
      <c r="D338" s="164" t="s">
        <v>153</v>
      </c>
      <c r="E338" s="171" t="s">
        <v>1</v>
      </c>
      <c r="F338" s="172" t="s">
        <v>350</v>
      </c>
      <c r="H338" s="173">
        <v>4.29</v>
      </c>
      <c r="L338" s="170"/>
      <c r="M338" s="174"/>
      <c r="N338" s="175"/>
      <c r="O338" s="175"/>
      <c r="P338" s="175"/>
      <c r="Q338" s="175"/>
      <c r="R338" s="175"/>
      <c r="S338" s="175"/>
      <c r="T338" s="176"/>
      <c r="AT338" s="171" t="s">
        <v>153</v>
      </c>
      <c r="AU338" s="171" t="s">
        <v>142</v>
      </c>
      <c r="AV338" s="14" t="s">
        <v>123</v>
      </c>
      <c r="AW338" s="14" t="s">
        <v>29</v>
      </c>
      <c r="AX338" s="14" t="s">
        <v>73</v>
      </c>
      <c r="AY338" s="171" t="s">
        <v>141</v>
      </c>
    </row>
    <row r="339" spans="1:65" s="14" customFormat="1" x14ac:dyDescent="0.2">
      <c r="B339" s="170"/>
      <c r="D339" s="164" t="s">
        <v>153</v>
      </c>
      <c r="E339" s="171" t="s">
        <v>1</v>
      </c>
      <c r="F339" s="172" t="s">
        <v>351</v>
      </c>
      <c r="H339" s="173">
        <v>3.95</v>
      </c>
      <c r="L339" s="170"/>
      <c r="M339" s="174"/>
      <c r="N339" s="175"/>
      <c r="O339" s="175"/>
      <c r="P339" s="175"/>
      <c r="Q339" s="175"/>
      <c r="R339" s="175"/>
      <c r="S339" s="175"/>
      <c r="T339" s="176"/>
      <c r="AT339" s="171" t="s">
        <v>153</v>
      </c>
      <c r="AU339" s="171" t="s">
        <v>142</v>
      </c>
      <c r="AV339" s="14" t="s">
        <v>123</v>
      </c>
      <c r="AW339" s="14" t="s">
        <v>29</v>
      </c>
      <c r="AX339" s="14" t="s">
        <v>73</v>
      </c>
      <c r="AY339" s="171" t="s">
        <v>141</v>
      </c>
    </row>
    <row r="340" spans="1:65" s="14" customFormat="1" x14ac:dyDescent="0.2">
      <c r="B340" s="170"/>
      <c r="D340" s="164" t="s">
        <v>153</v>
      </c>
      <c r="E340" s="171" t="s">
        <v>1</v>
      </c>
      <c r="F340" s="172" t="s">
        <v>352</v>
      </c>
      <c r="H340" s="173">
        <v>1.7</v>
      </c>
      <c r="L340" s="170"/>
      <c r="M340" s="174"/>
      <c r="N340" s="175"/>
      <c r="O340" s="175"/>
      <c r="P340" s="175"/>
      <c r="Q340" s="175"/>
      <c r="R340" s="175"/>
      <c r="S340" s="175"/>
      <c r="T340" s="176"/>
      <c r="AT340" s="171" t="s">
        <v>153</v>
      </c>
      <c r="AU340" s="171" t="s">
        <v>142</v>
      </c>
      <c r="AV340" s="14" t="s">
        <v>123</v>
      </c>
      <c r="AW340" s="14" t="s">
        <v>29</v>
      </c>
      <c r="AX340" s="14" t="s">
        <v>73</v>
      </c>
      <c r="AY340" s="171" t="s">
        <v>141</v>
      </c>
    </row>
    <row r="341" spans="1:65" s="14" customFormat="1" x14ac:dyDescent="0.2">
      <c r="B341" s="170"/>
      <c r="D341" s="164" t="s">
        <v>153</v>
      </c>
      <c r="E341" s="171" t="s">
        <v>1</v>
      </c>
      <c r="F341" s="172" t="s">
        <v>353</v>
      </c>
      <c r="H341" s="173">
        <v>3.23</v>
      </c>
      <c r="L341" s="170"/>
      <c r="M341" s="174"/>
      <c r="N341" s="175"/>
      <c r="O341" s="175"/>
      <c r="P341" s="175"/>
      <c r="Q341" s="175"/>
      <c r="R341" s="175"/>
      <c r="S341" s="175"/>
      <c r="T341" s="176"/>
      <c r="AT341" s="171" t="s">
        <v>153</v>
      </c>
      <c r="AU341" s="171" t="s">
        <v>142</v>
      </c>
      <c r="AV341" s="14" t="s">
        <v>123</v>
      </c>
      <c r="AW341" s="14" t="s">
        <v>29</v>
      </c>
      <c r="AX341" s="14" t="s">
        <v>73</v>
      </c>
      <c r="AY341" s="171" t="s">
        <v>141</v>
      </c>
    </row>
    <row r="342" spans="1:65" s="14" customFormat="1" x14ac:dyDescent="0.2">
      <c r="B342" s="170"/>
      <c r="D342" s="164" t="s">
        <v>153</v>
      </c>
      <c r="E342" s="171" t="s">
        <v>1</v>
      </c>
      <c r="F342" s="172" t="s">
        <v>354</v>
      </c>
      <c r="H342" s="173">
        <v>2.17</v>
      </c>
      <c r="L342" s="170"/>
      <c r="M342" s="174"/>
      <c r="N342" s="175"/>
      <c r="O342" s="175"/>
      <c r="P342" s="175"/>
      <c r="Q342" s="175"/>
      <c r="R342" s="175"/>
      <c r="S342" s="175"/>
      <c r="T342" s="176"/>
      <c r="AT342" s="171" t="s">
        <v>153</v>
      </c>
      <c r="AU342" s="171" t="s">
        <v>142</v>
      </c>
      <c r="AV342" s="14" t="s">
        <v>123</v>
      </c>
      <c r="AW342" s="14" t="s">
        <v>29</v>
      </c>
      <c r="AX342" s="14" t="s">
        <v>73</v>
      </c>
      <c r="AY342" s="171" t="s">
        <v>141</v>
      </c>
    </row>
    <row r="343" spans="1:65" s="14" customFormat="1" x14ac:dyDescent="0.2">
      <c r="B343" s="170"/>
      <c r="D343" s="164" t="s">
        <v>153</v>
      </c>
      <c r="E343" s="171" t="s">
        <v>1</v>
      </c>
      <c r="F343" s="172" t="s">
        <v>355</v>
      </c>
      <c r="H343" s="173">
        <v>1.7</v>
      </c>
      <c r="L343" s="170"/>
      <c r="M343" s="174"/>
      <c r="N343" s="175"/>
      <c r="O343" s="175"/>
      <c r="P343" s="175"/>
      <c r="Q343" s="175"/>
      <c r="R343" s="175"/>
      <c r="S343" s="175"/>
      <c r="T343" s="176"/>
      <c r="AT343" s="171" t="s">
        <v>153</v>
      </c>
      <c r="AU343" s="171" t="s">
        <v>142</v>
      </c>
      <c r="AV343" s="14" t="s">
        <v>123</v>
      </c>
      <c r="AW343" s="14" t="s">
        <v>29</v>
      </c>
      <c r="AX343" s="14" t="s">
        <v>73</v>
      </c>
      <c r="AY343" s="171" t="s">
        <v>141</v>
      </c>
    </row>
    <row r="344" spans="1:65" s="14" customFormat="1" x14ac:dyDescent="0.2">
      <c r="B344" s="170"/>
      <c r="D344" s="164" t="s">
        <v>153</v>
      </c>
      <c r="E344" s="171" t="s">
        <v>1</v>
      </c>
      <c r="F344" s="172" t="s">
        <v>356</v>
      </c>
      <c r="H344" s="173">
        <v>3.23</v>
      </c>
      <c r="L344" s="170"/>
      <c r="M344" s="174"/>
      <c r="N344" s="175"/>
      <c r="O344" s="175"/>
      <c r="P344" s="175"/>
      <c r="Q344" s="175"/>
      <c r="R344" s="175"/>
      <c r="S344" s="175"/>
      <c r="T344" s="176"/>
      <c r="AT344" s="171" t="s">
        <v>153</v>
      </c>
      <c r="AU344" s="171" t="s">
        <v>142</v>
      </c>
      <c r="AV344" s="14" t="s">
        <v>123</v>
      </c>
      <c r="AW344" s="14" t="s">
        <v>29</v>
      </c>
      <c r="AX344" s="14" t="s">
        <v>73</v>
      </c>
      <c r="AY344" s="171" t="s">
        <v>141</v>
      </c>
    </row>
    <row r="345" spans="1:65" s="14" customFormat="1" x14ac:dyDescent="0.2">
      <c r="B345" s="170"/>
      <c r="D345" s="164" t="s">
        <v>153</v>
      </c>
      <c r="E345" s="171" t="s">
        <v>1</v>
      </c>
      <c r="F345" s="172" t="s">
        <v>357</v>
      </c>
      <c r="H345" s="173">
        <v>1.7</v>
      </c>
      <c r="L345" s="170"/>
      <c r="M345" s="174"/>
      <c r="N345" s="175"/>
      <c r="O345" s="175"/>
      <c r="P345" s="175"/>
      <c r="Q345" s="175"/>
      <c r="R345" s="175"/>
      <c r="S345" s="175"/>
      <c r="T345" s="176"/>
      <c r="AT345" s="171" t="s">
        <v>153</v>
      </c>
      <c r="AU345" s="171" t="s">
        <v>142</v>
      </c>
      <c r="AV345" s="14" t="s">
        <v>123</v>
      </c>
      <c r="AW345" s="14" t="s">
        <v>29</v>
      </c>
      <c r="AX345" s="14" t="s">
        <v>73</v>
      </c>
      <c r="AY345" s="171" t="s">
        <v>141</v>
      </c>
    </row>
    <row r="346" spans="1:65" s="16" customFormat="1" x14ac:dyDescent="0.2">
      <c r="B346" s="184"/>
      <c r="D346" s="164" t="s">
        <v>153</v>
      </c>
      <c r="E346" s="185" t="s">
        <v>1</v>
      </c>
      <c r="F346" s="186" t="s">
        <v>173</v>
      </c>
      <c r="H346" s="187">
        <v>53.14</v>
      </c>
      <c r="L346" s="184"/>
      <c r="M346" s="188"/>
      <c r="N346" s="189"/>
      <c r="O346" s="189"/>
      <c r="P346" s="189"/>
      <c r="Q346" s="189"/>
      <c r="R346" s="189"/>
      <c r="S346" s="189"/>
      <c r="T346" s="190"/>
      <c r="AT346" s="185" t="s">
        <v>153</v>
      </c>
      <c r="AU346" s="185" t="s">
        <v>142</v>
      </c>
      <c r="AV346" s="16" t="s">
        <v>142</v>
      </c>
      <c r="AW346" s="16" t="s">
        <v>29</v>
      </c>
      <c r="AX346" s="16" t="s">
        <v>73</v>
      </c>
      <c r="AY346" s="185" t="s">
        <v>141</v>
      </c>
    </row>
    <row r="347" spans="1:65" s="15" customFormat="1" x14ac:dyDescent="0.2">
      <c r="B347" s="177"/>
      <c r="D347" s="164" t="s">
        <v>153</v>
      </c>
      <c r="E347" s="178" t="s">
        <v>1</v>
      </c>
      <c r="F347" s="179" t="s">
        <v>160</v>
      </c>
      <c r="H347" s="180">
        <v>84.47</v>
      </c>
      <c r="L347" s="177"/>
      <c r="M347" s="181"/>
      <c r="N347" s="182"/>
      <c r="O347" s="182"/>
      <c r="P347" s="182"/>
      <c r="Q347" s="182"/>
      <c r="R347" s="182"/>
      <c r="S347" s="182"/>
      <c r="T347" s="183"/>
      <c r="AT347" s="178" t="s">
        <v>153</v>
      </c>
      <c r="AU347" s="178" t="s">
        <v>142</v>
      </c>
      <c r="AV347" s="15" t="s">
        <v>151</v>
      </c>
      <c r="AW347" s="15" t="s">
        <v>29</v>
      </c>
      <c r="AX347" s="15" t="s">
        <v>81</v>
      </c>
      <c r="AY347" s="178" t="s">
        <v>141</v>
      </c>
    </row>
    <row r="348" spans="1:65" s="12" customFormat="1" ht="20.85" customHeight="1" x14ac:dyDescent="0.2">
      <c r="B348" s="139"/>
      <c r="D348" s="140" t="s">
        <v>72</v>
      </c>
      <c r="E348" s="149" t="s">
        <v>358</v>
      </c>
      <c r="F348" s="149" t="s">
        <v>359</v>
      </c>
      <c r="J348" s="150">
        <f>BK348</f>
        <v>0</v>
      </c>
      <c r="L348" s="139"/>
      <c r="M348" s="143"/>
      <c r="N348" s="144"/>
      <c r="O348" s="144"/>
      <c r="P348" s="145">
        <f>SUM(P349:P358)</f>
        <v>19.283999999999999</v>
      </c>
      <c r="Q348" s="144"/>
      <c r="R348" s="145">
        <f>SUM(R349:R358)</f>
        <v>0.72723000000000004</v>
      </c>
      <c r="S348" s="144"/>
      <c r="T348" s="146">
        <f>SUM(T349:T358)</f>
        <v>0</v>
      </c>
      <c r="AR348" s="140" t="s">
        <v>81</v>
      </c>
      <c r="AT348" s="147" t="s">
        <v>72</v>
      </c>
      <c r="AU348" s="147" t="s">
        <v>123</v>
      </c>
      <c r="AY348" s="140" t="s">
        <v>141</v>
      </c>
      <c r="BK348" s="148">
        <f>SUM(BK349:BK358)</f>
        <v>0</v>
      </c>
    </row>
    <row r="349" spans="1:65" s="2" customFormat="1" ht="36" x14ac:dyDescent="0.2">
      <c r="A349" s="30"/>
      <c r="B349" s="119"/>
      <c r="C349" s="151" t="s">
        <v>7</v>
      </c>
      <c r="D349" s="151" t="s">
        <v>146</v>
      </c>
      <c r="E349" s="152" t="s">
        <v>360</v>
      </c>
      <c r="F349" s="153" t="s">
        <v>361</v>
      </c>
      <c r="G349" s="154" t="s">
        <v>249</v>
      </c>
      <c r="H349" s="155">
        <v>12</v>
      </c>
      <c r="I349" s="156"/>
      <c r="J349" s="156">
        <f>ROUND(I349*H349,2)</f>
        <v>0</v>
      </c>
      <c r="K349" s="153" t="s">
        <v>150</v>
      </c>
      <c r="L349" s="31"/>
      <c r="M349" s="157" t="s">
        <v>1</v>
      </c>
      <c r="N349" s="158" t="s">
        <v>39</v>
      </c>
      <c r="O349" s="159">
        <v>1.607</v>
      </c>
      <c r="P349" s="159">
        <f>O349*H349</f>
        <v>19.283999999999999</v>
      </c>
      <c r="Q349" s="159">
        <v>4.684E-2</v>
      </c>
      <c r="R349" s="159">
        <f>Q349*H349</f>
        <v>0.56208000000000002</v>
      </c>
      <c r="S349" s="159">
        <v>0</v>
      </c>
      <c r="T349" s="160">
        <f>S349*H349</f>
        <v>0</v>
      </c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R349" s="161" t="s">
        <v>151</v>
      </c>
      <c r="AT349" s="161" t="s">
        <v>146</v>
      </c>
      <c r="AU349" s="161" t="s">
        <v>142</v>
      </c>
      <c r="AY349" s="18" t="s">
        <v>141</v>
      </c>
      <c r="BE349" s="162">
        <f>IF(N349="základní",J349,0)</f>
        <v>0</v>
      </c>
      <c r="BF349" s="162">
        <f>IF(N349="snížená",J349,0)</f>
        <v>0</v>
      </c>
      <c r="BG349" s="162">
        <f>IF(N349="zákl. přenesená",J349,0)</f>
        <v>0</v>
      </c>
      <c r="BH349" s="162">
        <f>IF(N349="sníž. přenesená",J349,0)</f>
        <v>0</v>
      </c>
      <c r="BI349" s="162">
        <f>IF(N349="nulová",J349,0)</f>
        <v>0</v>
      </c>
      <c r="BJ349" s="18" t="s">
        <v>123</v>
      </c>
      <c r="BK349" s="162">
        <f>ROUND(I349*H349,2)</f>
        <v>0</v>
      </c>
      <c r="BL349" s="18" t="s">
        <v>151</v>
      </c>
      <c r="BM349" s="161" t="s">
        <v>362</v>
      </c>
    </row>
    <row r="350" spans="1:65" s="14" customFormat="1" x14ac:dyDescent="0.2">
      <c r="B350" s="170"/>
      <c r="D350" s="164" t="s">
        <v>153</v>
      </c>
      <c r="E350" s="171" t="s">
        <v>1</v>
      </c>
      <c r="F350" s="172" t="s">
        <v>278</v>
      </c>
      <c r="H350" s="173">
        <v>12</v>
      </c>
      <c r="L350" s="170"/>
      <c r="M350" s="174"/>
      <c r="N350" s="175"/>
      <c r="O350" s="175"/>
      <c r="P350" s="175"/>
      <c r="Q350" s="175"/>
      <c r="R350" s="175"/>
      <c r="S350" s="175"/>
      <c r="T350" s="176"/>
      <c r="AT350" s="171" t="s">
        <v>153</v>
      </c>
      <c r="AU350" s="171" t="s">
        <v>142</v>
      </c>
      <c r="AV350" s="14" t="s">
        <v>123</v>
      </c>
      <c r="AW350" s="14" t="s">
        <v>29</v>
      </c>
      <c r="AX350" s="14" t="s">
        <v>81</v>
      </c>
      <c r="AY350" s="171" t="s">
        <v>141</v>
      </c>
    </row>
    <row r="351" spans="1:65" s="2" customFormat="1" ht="24" x14ac:dyDescent="0.2">
      <c r="A351" s="30"/>
      <c r="B351" s="119"/>
      <c r="C351" s="191" t="s">
        <v>363</v>
      </c>
      <c r="D351" s="191" t="s">
        <v>364</v>
      </c>
      <c r="E351" s="192" t="s">
        <v>365</v>
      </c>
      <c r="F351" s="193" t="s">
        <v>366</v>
      </c>
      <c r="G351" s="194" t="s">
        <v>249</v>
      </c>
      <c r="H351" s="195">
        <v>1</v>
      </c>
      <c r="I351" s="196"/>
      <c r="J351" s="196">
        <f>ROUND(I351*H351,2)</f>
        <v>0</v>
      </c>
      <c r="K351" s="193" t="s">
        <v>150</v>
      </c>
      <c r="L351" s="197"/>
      <c r="M351" s="198" t="s">
        <v>1</v>
      </c>
      <c r="N351" s="199" t="s">
        <v>39</v>
      </c>
      <c r="O351" s="159">
        <v>0</v>
      </c>
      <c r="P351" s="159">
        <f>O351*H351</f>
        <v>0</v>
      </c>
      <c r="Q351" s="159">
        <v>1.2489999999999999E-2</v>
      </c>
      <c r="R351" s="159">
        <f>Q351*H351</f>
        <v>1.2489999999999999E-2</v>
      </c>
      <c r="S351" s="159">
        <v>0</v>
      </c>
      <c r="T351" s="160">
        <f>S351*H351</f>
        <v>0</v>
      </c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R351" s="161" t="s">
        <v>223</v>
      </c>
      <c r="AT351" s="161" t="s">
        <v>364</v>
      </c>
      <c r="AU351" s="161" t="s">
        <v>142</v>
      </c>
      <c r="AY351" s="18" t="s">
        <v>141</v>
      </c>
      <c r="BE351" s="162">
        <f>IF(N351="základní",J351,0)</f>
        <v>0</v>
      </c>
      <c r="BF351" s="162">
        <f>IF(N351="snížená",J351,0)</f>
        <v>0</v>
      </c>
      <c r="BG351" s="162">
        <f>IF(N351="zákl. přenesená",J351,0)</f>
        <v>0</v>
      </c>
      <c r="BH351" s="162">
        <f>IF(N351="sníž. přenesená",J351,0)</f>
        <v>0</v>
      </c>
      <c r="BI351" s="162">
        <f>IF(N351="nulová",J351,0)</f>
        <v>0</v>
      </c>
      <c r="BJ351" s="18" t="s">
        <v>123</v>
      </c>
      <c r="BK351" s="162">
        <f>ROUND(I351*H351,2)</f>
        <v>0</v>
      </c>
      <c r="BL351" s="18" t="s">
        <v>151</v>
      </c>
      <c r="BM351" s="161" t="s">
        <v>367</v>
      </c>
    </row>
    <row r="352" spans="1:65" s="14" customFormat="1" x14ac:dyDescent="0.2">
      <c r="B352" s="170"/>
      <c r="D352" s="164" t="s">
        <v>153</v>
      </c>
      <c r="E352" s="171" t="s">
        <v>1</v>
      </c>
      <c r="F352" s="172" t="s">
        <v>81</v>
      </c>
      <c r="H352" s="173">
        <v>1</v>
      </c>
      <c r="L352" s="170"/>
      <c r="M352" s="174"/>
      <c r="N352" s="175"/>
      <c r="O352" s="175"/>
      <c r="P352" s="175"/>
      <c r="Q352" s="175"/>
      <c r="R352" s="175"/>
      <c r="S352" s="175"/>
      <c r="T352" s="176"/>
      <c r="AT352" s="171" t="s">
        <v>153</v>
      </c>
      <c r="AU352" s="171" t="s">
        <v>142</v>
      </c>
      <c r="AV352" s="14" t="s">
        <v>123</v>
      </c>
      <c r="AW352" s="14" t="s">
        <v>29</v>
      </c>
      <c r="AX352" s="14" t="s">
        <v>81</v>
      </c>
      <c r="AY352" s="171" t="s">
        <v>141</v>
      </c>
    </row>
    <row r="353" spans="1:65" s="2" customFormat="1" ht="24" x14ac:dyDescent="0.2">
      <c r="A353" s="30"/>
      <c r="B353" s="119"/>
      <c r="C353" s="191" t="s">
        <v>368</v>
      </c>
      <c r="D353" s="191" t="s">
        <v>364</v>
      </c>
      <c r="E353" s="192" t="s">
        <v>369</v>
      </c>
      <c r="F353" s="193" t="s">
        <v>370</v>
      </c>
      <c r="G353" s="194" t="s">
        <v>249</v>
      </c>
      <c r="H353" s="195">
        <v>8</v>
      </c>
      <c r="I353" s="196"/>
      <c r="J353" s="196">
        <f>ROUND(I353*H353,2)</f>
        <v>0</v>
      </c>
      <c r="K353" s="193" t="s">
        <v>150</v>
      </c>
      <c r="L353" s="197"/>
      <c r="M353" s="198" t="s">
        <v>1</v>
      </c>
      <c r="N353" s="199" t="s">
        <v>39</v>
      </c>
      <c r="O353" s="159">
        <v>0</v>
      </c>
      <c r="P353" s="159">
        <f>O353*H353</f>
        <v>0</v>
      </c>
      <c r="Q353" s="159">
        <v>1.325E-2</v>
      </c>
      <c r="R353" s="159">
        <f>Q353*H353</f>
        <v>0.106</v>
      </c>
      <c r="S353" s="159">
        <v>0</v>
      </c>
      <c r="T353" s="160">
        <f>S353*H353</f>
        <v>0</v>
      </c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R353" s="161" t="s">
        <v>223</v>
      </c>
      <c r="AT353" s="161" t="s">
        <v>364</v>
      </c>
      <c r="AU353" s="161" t="s">
        <v>142</v>
      </c>
      <c r="AY353" s="18" t="s">
        <v>141</v>
      </c>
      <c r="BE353" s="162">
        <f>IF(N353="základní",J353,0)</f>
        <v>0</v>
      </c>
      <c r="BF353" s="162">
        <f>IF(N353="snížená",J353,0)</f>
        <v>0</v>
      </c>
      <c r="BG353" s="162">
        <f>IF(N353="zákl. přenesená",J353,0)</f>
        <v>0</v>
      </c>
      <c r="BH353" s="162">
        <f>IF(N353="sníž. přenesená",J353,0)</f>
        <v>0</v>
      </c>
      <c r="BI353" s="162">
        <f>IF(N353="nulová",J353,0)</f>
        <v>0</v>
      </c>
      <c r="BJ353" s="18" t="s">
        <v>123</v>
      </c>
      <c r="BK353" s="162">
        <f>ROUND(I353*H353,2)</f>
        <v>0</v>
      </c>
      <c r="BL353" s="18" t="s">
        <v>151</v>
      </c>
      <c r="BM353" s="161" t="s">
        <v>371</v>
      </c>
    </row>
    <row r="354" spans="1:65" s="14" customFormat="1" x14ac:dyDescent="0.2">
      <c r="B354" s="170"/>
      <c r="D354" s="164" t="s">
        <v>153</v>
      </c>
      <c r="E354" s="171" t="s">
        <v>1</v>
      </c>
      <c r="F354" s="172" t="s">
        <v>223</v>
      </c>
      <c r="H354" s="173">
        <v>8</v>
      </c>
      <c r="L354" s="170"/>
      <c r="M354" s="174"/>
      <c r="N354" s="175"/>
      <c r="O354" s="175"/>
      <c r="P354" s="175"/>
      <c r="Q354" s="175"/>
      <c r="R354" s="175"/>
      <c r="S354" s="175"/>
      <c r="T354" s="176"/>
      <c r="AT354" s="171" t="s">
        <v>153</v>
      </c>
      <c r="AU354" s="171" t="s">
        <v>142</v>
      </c>
      <c r="AV354" s="14" t="s">
        <v>123</v>
      </c>
      <c r="AW354" s="14" t="s">
        <v>29</v>
      </c>
      <c r="AX354" s="14" t="s">
        <v>81</v>
      </c>
      <c r="AY354" s="171" t="s">
        <v>141</v>
      </c>
    </row>
    <row r="355" spans="1:65" s="2" customFormat="1" ht="24" x14ac:dyDescent="0.2">
      <c r="A355" s="30"/>
      <c r="B355" s="119"/>
      <c r="C355" s="191" t="s">
        <v>372</v>
      </c>
      <c r="D355" s="191" t="s">
        <v>364</v>
      </c>
      <c r="E355" s="192" t="s">
        <v>373</v>
      </c>
      <c r="F355" s="193" t="s">
        <v>374</v>
      </c>
      <c r="G355" s="194" t="s">
        <v>249</v>
      </c>
      <c r="H355" s="195">
        <v>2</v>
      </c>
      <c r="I355" s="196"/>
      <c r="J355" s="196">
        <f>ROUND(I355*H355,2)</f>
        <v>0</v>
      </c>
      <c r="K355" s="193" t="s">
        <v>150</v>
      </c>
      <c r="L355" s="197"/>
      <c r="M355" s="198" t="s">
        <v>1</v>
      </c>
      <c r="N355" s="199" t="s">
        <v>39</v>
      </c>
      <c r="O355" s="159">
        <v>0</v>
      </c>
      <c r="P355" s="159">
        <f>O355*H355</f>
        <v>0</v>
      </c>
      <c r="Q355" s="159">
        <v>1.521E-2</v>
      </c>
      <c r="R355" s="159">
        <f>Q355*H355</f>
        <v>3.0419999999999999E-2</v>
      </c>
      <c r="S355" s="159">
        <v>0</v>
      </c>
      <c r="T355" s="160">
        <f>S355*H355</f>
        <v>0</v>
      </c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R355" s="161" t="s">
        <v>223</v>
      </c>
      <c r="AT355" s="161" t="s">
        <v>364</v>
      </c>
      <c r="AU355" s="161" t="s">
        <v>142</v>
      </c>
      <c r="AY355" s="18" t="s">
        <v>141</v>
      </c>
      <c r="BE355" s="162">
        <f>IF(N355="základní",J355,0)</f>
        <v>0</v>
      </c>
      <c r="BF355" s="162">
        <f>IF(N355="snížená",J355,0)</f>
        <v>0</v>
      </c>
      <c r="BG355" s="162">
        <f>IF(N355="zákl. přenesená",J355,0)</f>
        <v>0</v>
      </c>
      <c r="BH355" s="162">
        <f>IF(N355="sníž. přenesená",J355,0)</f>
        <v>0</v>
      </c>
      <c r="BI355" s="162">
        <f>IF(N355="nulová",J355,0)</f>
        <v>0</v>
      </c>
      <c r="BJ355" s="18" t="s">
        <v>123</v>
      </c>
      <c r="BK355" s="162">
        <f>ROUND(I355*H355,2)</f>
        <v>0</v>
      </c>
      <c r="BL355" s="18" t="s">
        <v>151</v>
      </c>
      <c r="BM355" s="161" t="s">
        <v>375</v>
      </c>
    </row>
    <row r="356" spans="1:65" s="14" customFormat="1" x14ac:dyDescent="0.2">
      <c r="B356" s="170"/>
      <c r="D356" s="164" t="s">
        <v>153</v>
      </c>
      <c r="E356" s="171" t="s">
        <v>1</v>
      </c>
      <c r="F356" s="172" t="s">
        <v>123</v>
      </c>
      <c r="H356" s="173">
        <v>2</v>
      </c>
      <c r="L356" s="170"/>
      <c r="M356" s="174"/>
      <c r="N356" s="175"/>
      <c r="O356" s="175"/>
      <c r="P356" s="175"/>
      <c r="Q356" s="175"/>
      <c r="R356" s="175"/>
      <c r="S356" s="175"/>
      <c r="T356" s="176"/>
      <c r="AT356" s="171" t="s">
        <v>153</v>
      </c>
      <c r="AU356" s="171" t="s">
        <v>142</v>
      </c>
      <c r="AV356" s="14" t="s">
        <v>123</v>
      </c>
      <c r="AW356" s="14" t="s">
        <v>29</v>
      </c>
      <c r="AX356" s="14" t="s">
        <v>81</v>
      </c>
      <c r="AY356" s="171" t="s">
        <v>141</v>
      </c>
    </row>
    <row r="357" spans="1:65" s="2" customFormat="1" ht="24" x14ac:dyDescent="0.2">
      <c r="A357" s="30"/>
      <c r="B357" s="119"/>
      <c r="C357" s="191" t="s">
        <v>376</v>
      </c>
      <c r="D357" s="191" t="s">
        <v>364</v>
      </c>
      <c r="E357" s="192" t="s">
        <v>377</v>
      </c>
      <c r="F357" s="193" t="s">
        <v>378</v>
      </c>
      <c r="G357" s="194" t="s">
        <v>249</v>
      </c>
      <c r="H357" s="195">
        <v>1</v>
      </c>
      <c r="I357" s="196"/>
      <c r="J357" s="196">
        <f>ROUND(I357*H357,2)</f>
        <v>0</v>
      </c>
      <c r="K357" s="193" t="s">
        <v>150</v>
      </c>
      <c r="L357" s="197"/>
      <c r="M357" s="198" t="s">
        <v>1</v>
      </c>
      <c r="N357" s="199" t="s">
        <v>39</v>
      </c>
      <c r="O357" s="159">
        <v>0</v>
      </c>
      <c r="P357" s="159">
        <f>O357*H357</f>
        <v>0</v>
      </c>
      <c r="Q357" s="159">
        <v>1.6240000000000001E-2</v>
      </c>
      <c r="R357" s="159">
        <f>Q357*H357</f>
        <v>1.6240000000000001E-2</v>
      </c>
      <c r="S357" s="159">
        <v>0</v>
      </c>
      <c r="T357" s="160">
        <f>S357*H357</f>
        <v>0</v>
      </c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R357" s="161" t="s">
        <v>223</v>
      </c>
      <c r="AT357" s="161" t="s">
        <v>364</v>
      </c>
      <c r="AU357" s="161" t="s">
        <v>142</v>
      </c>
      <c r="AY357" s="18" t="s">
        <v>141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8" t="s">
        <v>123</v>
      </c>
      <c r="BK357" s="162">
        <f>ROUND(I357*H357,2)</f>
        <v>0</v>
      </c>
      <c r="BL357" s="18" t="s">
        <v>151</v>
      </c>
      <c r="BM357" s="161" t="s">
        <v>379</v>
      </c>
    </row>
    <row r="358" spans="1:65" s="14" customFormat="1" x14ac:dyDescent="0.2">
      <c r="B358" s="170"/>
      <c r="D358" s="164" t="s">
        <v>153</v>
      </c>
      <c r="E358" s="171" t="s">
        <v>1</v>
      </c>
      <c r="F358" s="172" t="s">
        <v>81</v>
      </c>
      <c r="H358" s="173">
        <v>1</v>
      </c>
      <c r="L358" s="170"/>
      <c r="M358" s="174"/>
      <c r="N358" s="175"/>
      <c r="O358" s="175"/>
      <c r="P358" s="175"/>
      <c r="Q358" s="175"/>
      <c r="R358" s="175"/>
      <c r="S358" s="175"/>
      <c r="T358" s="176"/>
      <c r="AT358" s="171" t="s">
        <v>153</v>
      </c>
      <c r="AU358" s="171" t="s">
        <v>142</v>
      </c>
      <c r="AV358" s="14" t="s">
        <v>123</v>
      </c>
      <c r="AW358" s="14" t="s">
        <v>29</v>
      </c>
      <c r="AX358" s="14" t="s">
        <v>81</v>
      </c>
      <c r="AY358" s="171" t="s">
        <v>141</v>
      </c>
    </row>
    <row r="359" spans="1:65" s="12" customFormat="1" ht="22.9" customHeight="1" x14ac:dyDescent="0.2">
      <c r="B359" s="139"/>
      <c r="D359" s="140" t="s">
        <v>72</v>
      </c>
      <c r="E359" s="149" t="s">
        <v>229</v>
      </c>
      <c r="F359" s="149" t="s">
        <v>380</v>
      </c>
      <c r="J359" s="150">
        <f>BK359</f>
        <v>0</v>
      </c>
      <c r="L359" s="139"/>
      <c r="M359" s="143"/>
      <c r="N359" s="144"/>
      <c r="O359" s="144"/>
      <c r="P359" s="145">
        <f>P360+P366+P369</f>
        <v>373.36178800000005</v>
      </c>
      <c r="Q359" s="144"/>
      <c r="R359" s="145">
        <f>R360+R366+R369</f>
        <v>2.1009600000000003E-2</v>
      </c>
      <c r="S359" s="144"/>
      <c r="T359" s="146">
        <f>T360+T366+T369</f>
        <v>33.713033000000003</v>
      </c>
      <c r="AR359" s="140" t="s">
        <v>81</v>
      </c>
      <c r="AT359" s="147" t="s">
        <v>72</v>
      </c>
      <c r="AU359" s="147" t="s">
        <v>81</v>
      </c>
      <c r="AY359" s="140" t="s">
        <v>141</v>
      </c>
      <c r="BK359" s="148">
        <f>BK360+BK366+BK369</f>
        <v>0</v>
      </c>
    </row>
    <row r="360" spans="1:65" s="12" customFormat="1" ht="20.85" customHeight="1" x14ac:dyDescent="0.2">
      <c r="B360" s="139"/>
      <c r="D360" s="140" t="s">
        <v>72</v>
      </c>
      <c r="E360" s="149" t="s">
        <v>381</v>
      </c>
      <c r="F360" s="149" t="s">
        <v>382</v>
      </c>
      <c r="J360" s="150">
        <f>BK360</f>
        <v>0</v>
      </c>
      <c r="L360" s="139"/>
      <c r="M360" s="143"/>
      <c r="N360" s="144"/>
      <c r="O360" s="144"/>
      <c r="P360" s="145">
        <f>SUM(P361:P365)</f>
        <v>3.2160000000000002</v>
      </c>
      <c r="Q360" s="144"/>
      <c r="R360" s="145">
        <f>SUM(R361:R365)</f>
        <v>0</v>
      </c>
      <c r="S360" s="144"/>
      <c r="T360" s="146">
        <f>SUM(T361:T365)</f>
        <v>0</v>
      </c>
      <c r="AR360" s="140" t="s">
        <v>81</v>
      </c>
      <c r="AT360" s="147" t="s">
        <v>72</v>
      </c>
      <c r="AU360" s="147" t="s">
        <v>123</v>
      </c>
      <c r="AY360" s="140" t="s">
        <v>141</v>
      </c>
      <c r="BK360" s="148">
        <f>SUM(BK361:BK365)</f>
        <v>0</v>
      </c>
    </row>
    <row r="361" spans="1:65" s="2" customFormat="1" ht="24" x14ac:dyDescent="0.2">
      <c r="A361" s="30"/>
      <c r="B361" s="119"/>
      <c r="C361" s="151" t="s">
        <v>383</v>
      </c>
      <c r="D361" s="151" t="s">
        <v>146</v>
      </c>
      <c r="E361" s="152" t="s">
        <v>384</v>
      </c>
      <c r="F361" s="153" t="s">
        <v>385</v>
      </c>
      <c r="G361" s="154" t="s">
        <v>386</v>
      </c>
      <c r="H361" s="155">
        <v>4</v>
      </c>
      <c r="I361" s="156"/>
      <c r="J361" s="156">
        <f>ROUND(I361*H361,2)</f>
        <v>0</v>
      </c>
      <c r="K361" s="153" t="s">
        <v>150</v>
      </c>
      <c r="L361" s="31"/>
      <c r="M361" s="157" t="s">
        <v>1</v>
      </c>
      <c r="N361" s="158" t="s">
        <v>39</v>
      </c>
      <c r="O361" s="159">
        <v>0.48</v>
      </c>
      <c r="P361" s="159">
        <f>O361*H361</f>
        <v>1.92</v>
      </c>
      <c r="Q361" s="159">
        <v>0</v>
      </c>
      <c r="R361" s="159">
        <f>Q361*H361</f>
        <v>0</v>
      </c>
      <c r="S361" s="159">
        <v>0</v>
      </c>
      <c r="T361" s="160">
        <f>S361*H361</f>
        <v>0</v>
      </c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R361" s="161" t="s">
        <v>151</v>
      </c>
      <c r="AT361" s="161" t="s">
        <v>146</v>
      </c>
      <c r="AU361" s="161" t="s">
        <v>142</v>
      </c>
      <c r="AY361" s="18" t="s">
        <v>141</v>
      </c>
      <c r="BE361" s="162">
        <f>IF(N361="základní",J361,0)</f>
        <v>0</v>
      </c>
      <c r="BF361" s="162">
        <f>IF(N361="snížená",J361,0)</f>
        <v>0</v>
      </c>
      <c r="BG361" s="162">
        <f>IF(N361="zákl. přenesená",J361,0)</f>
        <v>0</v>
      </c>
      <c r="BH361" s="162">
        <f>IF(N361="sníž. přenesená",J361,0)</f>
        <v>0</v>
      </c>
      <c r="BI361" s="162">
        <f>IF(N361="nulová",J361,0)</f>
        <v>0</v>
      </c>
      <c r="BJ361" s="18" t="s">
        <v>123</v>
      </c>
      <c r="BK361" s="162">
        <f>ROUND(I361*H361,2)</f>
        <v>0</v>
      </c>
      <c r="BL361" s="18" t="s">
        <v>151</v>
      </c>
      <c r="BM361" s="161" t="s">
        <v>387</v>
      </c>
    </row>
    <row r="362" spans="1:65" s="2" customFormat="1" ht="33" customHeight="1" x14ac:dyDescent="0.2">
      <c r="A362" s="30"/>
      <c r="B362" s="119"/>
      <c r="C362" s="151" t="s">
        <v>388</v>
      </c>
      <c r="D362" s="151" t="s">
        <v>146</v>
      </c>
      <c r="E362" s="152" t="s">
        <v>389</v>
      </c>
      <c r="F362" s="153" t="s">
        <v>390</v>
      </c>
      <c r="G362" s="154" t="s">
        <v>391</v>
      </c>
      <c r="H362" s="155">
        <v>360</v>
      </c>
      <c r="I362" s="156"/>
      <c r="J362" s="156">
        <f>ROUND(I362*H362,2)</f>
        <v>0</v>
      </c>
      <c r="K362" s="153" t="s">
        <v>150</v>
      </c>
      <c r="L362" s="31"/>
      <c r="M362" s="157" t="s">
        <v>1</v>
      </c>
      <c r="N362" s="158" t="s">
        <v>39</v>
      </c>
      <c r="O362" s="159">
        <v>0</v>
      </c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R362" s="161" t="s">
        <v>151</v>
      </c>
      <c r="AT362" s="161" t="s">
        <v>146</v>
      </c>
      <c r="AU362" s="161" t="s">
        <v>142</v>
      </c>
      <c r="AY362" s="18" t="s">
        <v>141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8" t="s">
        <v>123</v>
      </c>
      <c r="BK362" s="162">
        <f>ROUND(I362*H362,2)</f>
        <v>0</v>
      </c>
      <c r="BL362" s="18" t="s">
        <v>151</v>
      </c>
      <c r="BM362" s="161" t="s">
        <v>392</v>
      </c>
    </row>
    <row r="363" spans="1:65" s="13" customFormat="1" x14ac:dyDescent="0.2">
      <c r="B363" s="163"/>
      <c r="D363" s="164" t="s">
        <v>153</v>
      </c>
      <c r="E363" s="165" t="s">
        <v>1</v>
      </c>
      <c r="F363" s="166" t="s">
        <v>393</v>
      </c>
      <c r="H363" s="165" t="s">
        <v>1</v>
      </c>
      <c r="L363" s="163"/>
      <c r="M363" s="167"/>
      <c r="N363" s="168"/>
      <c r="O363" s="168"/>
      <c r="P363" s="168"/>
      <c r="Q363" s="168"/>
      <c r="R363" s="168"/>
      <c r="S363" s="168"/>
      <c r="T363" s="169"/>
      <c r="AT363" s="165" t="s">
        <v>153</v>
      </c>
      <c r="AU363" s="165" t="s">
        <v>142</v>
      </c>
      <c r="AV363" s="13" t="s">
        <v>81</v>
      </c>
      <c r="AW363" s="13" t="s">
        <v>29</v>
      </c>
      <c r="AX363" s="13" t="s">
        <v>73</v>
      </c>
      <c r="AY363" s="165" t="s">
        <v>141</v>
      </c>
    </row>
    <row r="364" spans="1:65" s="14" customFormat="1" x14ac:dyDescent="0.2">
      <c r="B364" s="170"/>
      <c r="D364" s="164" t="s">
        <v>153</v>
      </c>
      <c r="E364" s="171" t="s">
        <v>1</v>
      </c>
      <c r="F364" s="172" t="s">
        <v>394</v>
      </c>
      <c r="H364" s="173">
        <v>360</v>
      </c>
      <c r="L364" s="170"/>
      <c r="M364" s="174"/>
      <c r="N364" s="175"/>
      <c r="O364" s="175"/>
      <c r="P364" s="175"/>
      <c r="Q364" s="175"/>
      <c r="R364" s="175"/>
      <c r="S364" s="175"/>
      <c r="T364" s="176"/>
      <c r="AT364" s="171" t="s">
        <v>153</v>
      </c>
      <c r="AU364" s="171" t="s">
        <v>142</v>
      </c>
      <c r="AV364" s="14" t="s">
        <v>123</v>
      </c>
      <c r="AW364" s="14" t="s">
        <v>29</v>
      </c>
      <c r="AX364" s="14" t="s">
        <v>81</v>
      </c>
      <c r="AY364" s="171" t="s">
        <v>141</v>
      </c>
    </row>
    <row r="365" spans="1:65" s="2" customFormat="1" ht="24" x14ac:dyDescent="0.2">
      <c r="A365" s="30"/>
      <c r="B365" s="119"/>
      <c r="C365" s="151" t="s">
        <v>395</v>
      </c>
      <c r="D365" s="151" t="s">
        <v>146</v>
      </c>
      <c r="E365" s="152" t="s">
        <v>396</v>
      </c>
      <c r="F365" s="153" t="s">
        <v>397</v>
      </c>
      <c r="G365" s="154" t="s">
        <v>386</v>
      </c>
      <c r="H365" s="155">
        <v>4</v>
      </c>
      <c r="I365" s="156"/>
      <c r="J365" s="156">
        <f>ROUND(I365*H365,2)</f>
        <v>0</v>
      </c>
      <c r="K365" s="153" t="s">
        <v>150</v>
      </c>
      <c r="L365" s="31"/>
      <c r="M365" s="157" t="s">
        <v>1</v>
      </c>
      <c r="N365" s="158" t="s">
        <v>39</v>
      </c>
      <c r="O365" s="159">
        <v>0.32400000000000001</v>
      </c>
      <c r="P365" s="159">
        <f>O365*H365</f>
        <v>1.296</v>
      </c>
      <c r="Q365" s="159">
        <v>0</v>
      </c>
      <c r="R365" s="159">
        <f>Q365*H365</f>
        <v>0</v>
      </c>
      <c r="S365" s="159">
        <v>0</v>
      </c>
      <c r="T365" s="160">
        <f>S365*H365</f>
        <v>0</v>
      </c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R365" s="161" t="s">
        <v>151</v>
      </c>
      <c r="AT365" s="161" t="s">
        <v>146</v>
      </c>
      <c r="AU365" s="161" t="s">
        <v>142</v>
      </c>
      <c r="AY365" s="18" t="s">
        <v>141</v>
      </c>
      <c r="BE365" s="162">
        <f>IF(N365="základní",J365,0)</f>
        <v>0</v>
      </c>
      <c r="BF365" s="162">
        <f>IF(N365="snížená",J365,0)</f>
        <v>0</v>
      </c>
      <c r="BG365" s="162">
        <f>IF(N365="zákl. přenesená",J365,0)</f>
        <v>0</v>
      </c>
      <c r="BH365" s="162">
        <f>IF(N365="sníž. přenesená",J365,0)</f>
        <v>0</v>
      </c>
      <c r="BI365" s="162">
        <f>IF(N365="nulová",J365,0)</f>
        <v>0</v>
      </c>
      <c r="BJ365" s="18" t="s">
        <v>123</v>
      </c>
      <c r="BK365" s="162">
        <f>ROUND(I365*H365,2)</f>
        <v>0</v>
      </c>
      <c r="BL365" s="18" t="s">
        <v>151</v>
      </c>
      <c r="BM365" s="161" t="s">
        <v>398</v>
      </c>
    </row>
    <row r="366" spans="1:65" s="12" customFormat="1" ht="20.85" customHeight="1" x14ac:dyDescent="0.2">
      <c r="B366" s="139"/>
      <c r="D366" s="140" t="s">
        <v>72</v>
      </c>
      <c r="E366" s="149" t="s">
        <v>399</v>
      </c>
      <c r="F366" s="149" t="s">
        <v>400</v>
      </c>
      <c r="J366" s="150">
        <f>BK366</f>
        <v>0</v>
      </c>
      <c r="L366" s="139"/>
      <c r="M366" s="143"/>
      <c r="N366" s="144"/>
      <c r="O366" s="144"/>
      <c r="P366" s="145">
        <f>SUM(P367:P368)</f>
        <v>161.77392</v>
      </c>
      <c r="Q366" s="144"/>
      <c r="R366" s="145">
        <f>SUM(R367:R368)</f>
        <v>2.1009600000000003E-2</v>
      </c>
      <c r="S366" s="144"/>
      <c r="T366" s="146">
        <f>SUM(T367:T368)</f>
        <v>0</v>
      </c>
      <c r="AR366" s="140" t="s">
        <v>81</v>
      </c>
      <c r="AT366" s="147" t="s">
        <v>72</v>
      </c>
      <c r="AU366" s="147" t="s">
        <v>123</v>
      </c>
      <c r="AY366" s="140" t="s">
        <v>141</v>
      </c>
      <c r="BK366" s="148">
        <f>SUM(BK367:BK368)</f>
        <v>0</v>
      </c>
    </row>
    <row r="367" spans="1:65" s="2" customFormat="1" ht="36" x14ac:dyDescent="0.2">
      <c r="A367" s="30"/>
      <c r="B367" s="119"/>
      <c r="C367" s="151" t="s">
        <v>401</v>
      </c>
      <c r="D367" s="151" t="s">
        <v>146</v>
      </c>
      <c r="E367" s="152" t="s">
        <v>402</v>
      </c>
      <c r="F367" s="153" t="s">
        <v>403</v>
      </c>
      <c r="G367" s="154" t="s">
        <v>200</v>
      </c>
      <c r="H367" s="155">
        <v>525.24</v>
      </c>
      <c r="I367" s="156"/>
      <c r="J367" s="156">
        <f>ROUND(I367*H367,2)</f>
        <v>0</v>
      </c>
      <c r="K367" s="153" t="s">
        <v>150</v>
      </c>
      <c r="L367" s="31"/>
      <c r="M367" s="157" t="s">
        <v>1</v>
      </c>
      <c r="N367" s="158" t="s">
        <v>39</v>
      </c>
      <c r="O367" s="159">
        <v>0.308</v>
      </c>
      <c r="P367" s="159">
        <f>O367*H367</f>
        <v>161.77392</v>
      </c>
      <c r="Q367" s="159">
        <v>4.0000000000000003E-5</v>
      </c>
      <c r="R367" s="159">
        <f>Q367*H367</f>
        <v>2.1009600000000003E-2</v>
      </c>
      <c r="S367" s="159">
        <v>0</v>
      </c>
      <c r="T367" s="160">
        <f>S367*H367</f>
        <v>0</v>
      </c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R367" s="161" t="s">
        <v>151</v>
      </c>
      <c r="AT367" s="161" t="s">
        <v>146</v>
      </c>
      <c r="AU367" s="161" t="s">
        <v>142</v>
      </c>
      <c r="AY367" s="18" t="s">
        <v>141</v>
      </c>
      <c r="BE367" s="162">
        <f>IF(N367="základní",J367,0)</f>
        <v>0</v>
      </c>
      <c r="BF367" s="162">
        <f>IF(N367="snížená",J367,0)</f>
        <v>0</v>
      </c>
      <c r="BG367" s="162">
        <f>IF(N367="zákl. přenesená",J367,0)</f>
        <v>0</v>
      </c>
      <c r="BH367" s="162">
        <f>IF(N367="sníž. přenesená",J367,0)</f>
        <v>0</v>
      </c>
      <c r="BI367" s="162">
        <f>IF(N367="nulová",J367,0)</f>
        <v>0</v>
      </c>
      <c r="BJ367" s="18" t="s">
        <v>123</v>
      </c>
      <c r="BK367" s="162">
        <f>ROUND(I367*H367,2)</f>
        <v>0</v>
      </c>
      <c r="BL367" s="18" t="s">
        <v>151</v>
      </c>
      <c r="BM367" s="161" t="s">
        <v>404</v>
      </c>
    </row>
    <row r="368" spans="1:65" s="14" customFormat="1" x14ac:dyDescent="0.2">
      <c r="B368" s="170"/>
      <c r="D368" s="164" t="s">
        <v>153</v>
      </c>
      <c r="E368" s="171" t="s">
        <v>1</v>
      </c>
      <c r="F368" s="172" t="s">
        <v>405</v>
      </c>
      <c r="H368" s="173">
        <v>525.24</v>
      </c>
      <c r="L368" s="170"/>
      <c r="M368" s="174"/>
      <c r="N368" s="175"/>
      <c r="O368" s="175"/>
      <c r="P368" s="175"/>
      <c r="Q368" s="175"/>
      <c r="R368" s="175"/>
      <c r="S368" s="175"/>
      <c r="T368" s="176"/>
      <c r="AT368" s="171" t="s">
        <v>153</v>
      </c>
      <c r="AU368" s="171" t="s">
        <v>142</v>
      </c>
      <c r="AV368" s="14" t="s">
        <v>123</v>
      </c>
      <c r="AW368" s="14" t="s">
        <v>29</v>
      </c>
      <c r="AX368" s="14" t="s">
        <v>81</v>
      </c>
      <c r="AY368" s="171" t="s">
        <v>141</v>
      </c>
    </row>
    <row r="369" spans="1:65" s="12" customFormat="1" ht="20.85" customHeight="1" x14ac:dyDescent="0.2">
      <c r="B369" s="139"/>
      <c r="D369" s="140" t="s">
        <v>72</v>
      </c>
      <c r="E369" s="149" t="s">
        <v>406</v>
      </c>
      <c r="F369" s="149" t="s">
        <v>407</v>
      </c>
      <c r="J369" s="150">
        <f>BK369</f>
        <v>0</v>
      </c>
      <c r="L369" s="139"/>
      <c r="M369" s="143"/>
      <c r="N369" s="144"/>
      <c r="O369" s="144"/>
      <c r="P369" s="145">
        <f>SUM(P370:P490)</f>
        <v>208.37186800000001</v>
      </c>
      <c r="Q369" s="144"/>
      <c r="R369" s="145">
        <f>SUM(R370:R490)</f>
        <v>0</v>
      </c>
      <c r="S369" s="144"/>
      <c r="T369" s="146">
        <f>SUM(T370:T490)</f>
        <v>33.713033000000003</v>
      </c>
      <c r="AR369" s="140" t="s">
        <v>81</v>
      </c>
      <c r="AT369" s="147" t="s">
        <v>72</v>
      </c>
      <c r="AU369" s="147" t="s">
        <v>123</v>
      </c>
      <c r="AY369" s="140" t="s">
        <v>141</v>
      </c>
      <c r="BK369" s="148">
        <f>SUM(BK370:BK490)</f>
        <v>0</v>
      </c>
    </row>
    <row r="370" spans="1:65" s="2" customFormat="1" ht="44.25" customHeight="1" x14ac:dyDescent="0.2">
      <c r="A370" s="30"/>
      <c r="B370" s="119"/>
      <c r="C370" s="151" t="s">
        <v>408</v>
      </c>
      <c r="D370" s="151" t="s">
        <v>146</v>
      </c>
      <c r="E370" s="152" t="s">
        <v>409</v>
      </c>
      <c r="F370" s="153" t="s">
        <v>410</v>
      </c>
      <c r="G370" s="154" t="s">
        <v>200</v>
      </c>
      <c r="H370" s="155">
        <v>26.565000000000001</v>
      </c>
      <c r="I370" s="156"/>
      <c r="J370" s="156">
        <f>ROUND(I370*H370,2)</f>
        <v>0</v>
      </c>
      <c r="K370" s="153" t="s">
        <v>150</v>
      </c>
      <c r="L370" s="31"/>
      <c r="M370" s="157" t="s">
        <v>1</v>
      </c>
      <c r="N370" s="158" t="s">
        <v>39</v>
      </c>
      <c r="O370" s="159">
        <v>0.28399999999999997</v>
      </c>
      <c r="P370" s="159">
        <f>O370*H370</f>
        <v>7.5444599999999999</v>
      </c>
      <c r="Q370" s="159">
        <v>0</v>
      </c>
      <c r="R370" s="159">
        <f>Q370*H370</f>
        <v>0</v>
      </c>
      <c r="S370" s="159">
        <v>0.26100000000000001</v>
      </c>
      <c r="T370" s="160">
        <f>S370*H370</f>
        <v>6.9334650000000009</v>
      </c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R370" s="161" t="s">
        <v>151</v>
      </c>
      <c r="AT370" s="161" t="s">
        <v>146</v>
      </c>
      <c r="AU370" s="161" t="s">
        <v>142</v>
      </c>
      <c r="AY370" s="18" t="s">
        <v>141</v>
      </c>
      <c r="BE370" s="162">
        <f>IF(N370="základní",J370,0)</f>
        <v>0</v>
      </c>
      <c r="BF370" s="162">
        <f>IF(N370="snížená",J370,0)</f>
        <v>0</v>
      </c>
      <c r="BG370" s="162">
        <f>IF(N370="zákl. přenesená",J370,0)</f>
        <v>0</v>
      </c>
      <c r="BH370" s="162">
        <f>IF(N370="sníž. přenesená",J370,0)</f>
        <v>0</v>
      </c>
      <c r="BI370" s="162">
        <f>IF(N370="nulová",J370,0)</f>
        <v>0</v>
      </c>
      <c r="BJ370" s="18" t="s">
        <v>123</v>
      </c>
      <c r="BK370" s="162">
        <f>ROUND(I370*H370,2)</f>
        <v>0</v>
      </c>
      <c r="BL370" s="18" t="s">
        <v>151</v>
      </c>
      <c r="BM370" s="161" t="s">
        <v>411</v>
      </c>
    </row>
    <row r="371" spans="1:65" s="13" customFormat="1" x14ac:dyDescent="0.2">
      <c r="B371" s="163"/>
      <c r="D371" s="164" t="s">
        <v>153</v>
      </c>
      <c r="E371" s="165" t="s">
        <v>1</v>
      </c>
      <c r="F371" s="166" t="s">
        <v>154</v>
      </c>
      <c r="H371" s="165" t="s">
        <v>1</v>
      </c>
      <c r="L371" s="163"/>
      <c r="M371" s="167"/>
      <c r="N371" s="168"/>
      <c r="O371" s="168"/>
      <c r="P371" s="168"/>
      <c r="Q371" s="168"/>
      <c r="R371" s="168"/>
      <c r="S371" s="168"/>
      <c r="T371" s="169"/>
      <c r="AT371" s="165" t="s">
        <v>153</v>
      </c>
      <c r="AU371" s="165" t="s">
        <v>142</v>
      </c>
      <c r="AV371" s="13" t="s">
        <v>81</v>
      </c>
      <c r="AW371" s="13" t="s">
        <v>29</v>
      </c>
      <c r="AX371" s="13" t="s">
        <v>73</v>
      </c>
      <c r="AY371" s="165" t="s">
        <v>141</v>
      </c>
    </row>
    <row r="372" spans="1:65" s="13" customFormat="1" x14ac:dyDescent="0.2">
      <c r="B372" s="163"/>
      <c r="D372" s="164" t="s">
        <v>153</v>
      </c>
      <c r="E372" s="165" t="s">
        <v>1</v>
      </c>
      <c r="F372" s="166" t="s">
        <v>412</v>
      </c>
      <c r="H372" s="165" t="s">
        <v>1</v>
      </c>
      <c r="L372" s="163"/>
      <c r="M372" s="167"/>
      <c r="N372" s="168"/>
      <c r="O372" s="168"/>
      <c r="P372" s="168"/>
      <c r="Q372" s="168"/>
      <c r="R372" s="168"/>
      <c r="S372" s="168"/>
      <c r="T372" s="169"/>
      <c r="AT372" s="165" t="s">
        <v>153</v>
      </c>
      <c r="AU372" s="165" t="s">
        <v>142</v>
      </c>
      <c r="AV372" s="13" t="s">
        <v>81</v>
      </c>
      <c r="AW372" s="13" t="s">
        <v>29</v>
      </c>
      <c r="AX372" s="13" t="s">
        <v>73</v>
      </c>
      <c r="AY372" s="165" t="s">
        <v>141</v>
      </c>
    </row>
    <row r="373" spans="1:65" s="14" customFormat="1" x14ac:dyDescent="0.2">
      <c r="B373" s="170"/>
      <c r="D373" s="164" t="s">
        <v>153</v>
      </c>
      <c r="E373" s="171" t="s">
        <v>1</v>
      </c>
      <c r="F373" s="172" t="s">
        <v>413</v>
      </c>
      <c r="H373" s="173">
        <v>5.61</v>
      </c>
      <c r="L373" s="170"/>
      <c r="M373" s="174"/>
      <c r="N373" s="175"/>
      <c r="O373" s="175"/>
      <c r="P373" s="175"/>
      <c r="Q373" s="175"/>
      <c r="R373" s="175"/>
      <c r="S373" s="175"/>
      <c r="T373" s="176"/>
      <c r="AT373" s="171" t="s">
        <v>153</v>
      </c>
      <c r="AU373" s="171" t="s">
        <v>142</v>
      </c>
      <c r="AV373" s="14" t="s">
        <v>123</v>
      </c>
      <c r="AW373" s="14" t="s">
        <v>29</v>
      </c>
      <c r="AX373" s="14" t="s">
        <v>73</v>
      </c>
      <c r="AY373" s="171" t="s">
        <v>141</v>
      </c>
    </row>
    <row r="374" spans="1:65" s="13" customFormat="1" x14ac:dyDescent="0.2">
      <c r="B374" s="163"/>
      <c r="D374" s="164" t="s">
        <v>153</v>
      </c>
      <c r="E374" s="165" t="s">
        <v>1</v>
      </c>
      <c r="F374" s="166" t="s">
        <v>170</v>
      </c>
      <c r="H374" s="165" t="s">
        <v>1</v>
      </c>
      <c r="L374" s="163"/>
      <c r="M374" s="167"/>
      <c r="N374" s="168"/>
      <c r="O374" s="168"/>
      <c r="P374" s="168"/>
      <c r="Q374" s="168"/>
      <c r="R374" s="168"/>
      <c r="S374" s="168"/>
      <c r="T374" s="169"/>
      <c r="AT374" s="165" t="s">
        <v>153</v>
      </c>
      <c r="AU374" s="165" t="s">
        <v>142</v>
      </c>
      <c r="AV374" s="13" t="s">
        <v>81</v>
      </c>
      <c r="AW374" s="13" t="s">
        <v>29</v>
      </c>
      <c r="AX374" s="13" t="s">
        <v>73</v>
      </c>
      <c r="AY374" s="165" t="s">
        <v>141</v>
      </c>
    </row>
    <row r="375" spans="1:65" s="14" customFormat="1" x14ac:dyDescent="0.2">
      <c r="B375" s="170"/>
      <c r="D375" s="164" t="s">
        <v>153</v>
      </c>
      <c r="E375" s="171" t="s">
        <v>1</v>
      </c>
      <c r="F375" s="172" t="s">
        <v>413</v>
      </c>
      <c r="H375" s="173">
        <v>5.61</v>
      </c>
      <c r="L375" s="170"/>
      <c r="M375" s="174"/>
      <c r="N375" s="175"/>
      <c r="O375" s="175"/>
      <c r="P375" s="175"/>
      <c r="Q375" s="175"/>
      <c r="R375" s="175"/>
      <c r="S375" s="175"/>
      <c r="T375" s="176"/>
      <c r="AT375" s="171" t="s">
        <v>153</v>
      </c>
      <c r="AU375" s="171" t="s">
        <v>142</v>
      </c>
      <c r="AV375" s="14" t="s">
        <v>123</v>
      </c>
      <c r="AW375" s="14" t="s">
        <v>29</v>
      </c>
      <c r="AX375" s="14" t="s">
        <v>73</v>
      </c>
      <c r="AY375" s="171" t="s">
        <v>141</v>
      </c>
    </row>
    <row r="376" spans="1:65" s="13" customFormat="1" x14ac:dyDescent="0.2">
      <c r="B376" s="163"/>
      <c r="D376" s="164" t="s">
        <v>153</v>
      </c>
      <c r="E376" s="165" t="s">
        <v>1</v>
      </c>
      <c r="F376" s="166" t="s">
        <v>168</v>
      </c>
      <c r="H376" s="165" t="s">
        <v>1</v>
      </c>
      <c r="L376" s="163"/>
      <c r="M376" s="167"/>
      <c r="N376" s="168"/>
      <c r="O376" s="168"/>
      <c r="P376" s="168"/>
      <c r="Q376" s="168"/>
      <c r="R376" s="168"/>
      <c r="S376" s="168"/>
      <c r="T376" s="169"/>
      <c r="AT376" s="165" t="s">
        <v>153</v>
      </c>
      <c r="AU376" s="165" t="s">
        <v>142</v>
      </c>
      <c r="AV376" s="13" t="s">
        <v>81</v>
      </c>
      <c r="AW376" s="13" t="s">
        <v>29</v>
      </c>
      <c r="AX376" s="13" t="s">
        <v>73</v>
      </c>
      <c r="AY376" s="165" t="s">
        <v>141</v>
      </c>
    </row>
    <row r="377" spans="1:65" s="14" customFormat="1" x14ac:dyDescent="0.2">
      <c r="B377" s="170"/>
      <c r="D377" s="164" t="s">
        <v>153</v>
      </c>
      <c r="E377" s="171" t="s">
        <v>1</v>
      </c>
      <c r="F377" s="172" t="s">
        <v>414</v>
      </c>
      <c r="H377" s="173">
        <v>4.62</v>
      </c>
      <c r="L377" s="170"/>
      <c r="M377" s="174"/>
      <c r="N377" s="175"/>
      <c r="O377" s="175"/>
      <c r="P377" s="175"/>
      <c r="Q377" s="175"/>
      <c r="R377" s="175"/>
      <c r="S377" s="175"/>
      <c r="T377" s="176"/>
      <c r="AT377" s="171" t="s">
        <v>153</v>
      </c>
      <c r="AU377" s="171" t="s">
        <v>142</v>
      </c>
      <c r="AV377" s="14" t="s">
        <v>123</v>
      </c>
      <c r="AW377" s="14" t="s">
        <v>29</v>
      </c>
      <c r="AX377" s="14" t="s">
        <v>73</v>
      </c>
      <c r="AY377" s="171" t="s">
        <v>141</v>
      </c>
    </row>
    <row r="378" spans="1:65" s="13" customFormat="1" x14ac:dyDescent="0.2">
      <c r="B378" s="163"/>
      <c r="D378" s="164" t="s">
        <v>153</v>
      </c>
      <c r="E378" s="165" t="s">
        <v>1</v>
      </c>
      <c r="F378" s="166" t="s">
        <v>171</v>
      </c>
      <c r="H378" s="165" t="s">
        <v>1</v>
      </c>
      <c r="L378" s="163"/>
      <c r="M378" s="167"/>
      <c r="N378" s="168"/>
      <c r="O378" s="168"/>
      <c r="P378" s="168"/>
      <c r="Q378" s="168"/>
      <c r="R378" s="168"/>
      <c r="S378" s="168"/>
      <c r="T378" s="169"/>
      <c r="AT378" s="165" t="s">
        <v>153</v>
      </c>
      <c r="AU378" s="165" t="s">
        <v>142</v>
      </c>
      <c r="AV378" s="13" t="s">
        <v>81</v>
      </c>
      <c r="AW378" s="13" t="s">
        <v>29</v>
      </c>
      <c r="AX378" s="13" t="s">
        <v>73</v>
      </c>
      <c r="AY378" s="165" t="s">
        <v>141</v>
      </c>
    </row>
    <row r="379" spans="1:65" s="14" customFormat="1" x14ac:dyDescent="0.2">
      <c r="B379" s="170"/>
      <c r="D379" s="164" t="s">
        <v>153</v>
      </c>
      <c r="E379" s="171" t="s">
        <v>1</v>
      </c>
      <c r="F379" s="172" t="s">
        <v>415</v>
      </c>
      <c r="H379" s="173">
        <v>10.725</v>
      </c>
      <c r="L379" s="170"/>
      <c r="M379" s="174"/>
      <c r="N379" s="175"/>
      <c r="O379" s="175"/>
      <c r="P379" s="175"/>
      <c r="Q379" s="175"/>
      <c r="R379" s="175"/>
      <c r="S379" s="175"/>
      <c r="T379" s="176"/>
      <c r="AT379" s="171" t="s">
        <v>153</v>
      </c>
      <c r="AU379" s="171" t="s">
        <v>142</v>
      </c>
      <c r="AV379" s="14" t="s">
        <v>123</v>
      </c>
      <c r="AW379" s="14" t="s">
        <v>29</v>
      </c>
      <c r="AX379" s="14" t="s">
        <v>73</v>
      </c>
      <c r="AY379" s="171" t="s">
        <v>141</v>
      </c>
    </row>
    <row r="380" spans="1:65" s="15" customFormat="1" x14ac:dyDescent="0.2">
      <c r="B380" s="177"/>
      <c r="D380" s="164" t="s">
        <v>153</v>
      </c>
      <c r="E380" s="178" t="s">
        <v>1</v>
      </c>
      <c r="F380" s="179" t="s">
        <v>160</v>
      </c>
      <c r="H380" s="180">
        <v>26.565000000000001</v>
      </c>
      <c r="L380" s="177"/>
      <c r="M380" s="181"/>
      <c r="N380" s="182"/>
      <c r="O380" s="182"/>
      <c r="P380" s="182"/>
      <c r="Q380" s="182"/>
      <c r="R380" s="182"/>
      <c r="S380" s="182"/>
      <c r="T380" s="183"/>
      <c r="AT380" s="178" t="s">
        <v>153</v>
      </c>
      <c r="AU380" s="178" t="s">
        <v>142</v>
      </c>
      <c r="AV380" s="15" t="s">
        <v>151</v>
      </c>
      <c r="AW380" s="15" t="s">
        <v>29</v>
      </c>
      <c r="AX380" s="15" t="s">
        <v>81</v>
      </c>
      <c r="AY380" s="178" t="s">
        <v>141</v>
      </c>
    </row>
    <row r="381" spans="1:65" s="2" customFormat="1" ht="36" x14ac:dyDescent="0.2">
      <c r="A381" s="30"/>
      <c r="B381" s="119"/>
      <c r="C381" s="151" t="s">
        <v>144</v>
      </c>
      <c r="D381" s="151" t="s">
        <v>146</v>
      </c>
      <c r="E381" s="152" t="s">
        <v>416</v>
      </c>
      <c r="F381" s="153" t="s">
        <v>417</v>
      </c>
      <c r="G381" s="154" t="s">
        <v>200</v>
      </c>
      <c r="H381" s="155">
        <v>14.577999999999999</v>
      </c>
      <c r="I381" s="156"/>
      <c r="J381" s="156">
        <f>ROUND(I381*H381,2)</f>
        <v>0</v>
      </c>
      <c r="K381" s="153" t="s">
        <v>150</v>
      </c>
      <c r="L381" s="31"/>
      <c r="M381" s="157" t="s">
        <v>1</v>
      </c>
      <c r="N381" s="158" t="s">
        <v>39</v>
      </c>
      <c r="O381" s="159">
        <v>0.93899999999999995</v>
      </c>
      <c r="P381" s="159">
        <f>O381*H381</f>
        <v>13.688742</v>
      </c>
      <c r="Q381" s="159">
        <v>0</v>
      </c>
      <c r="R381" s="159">
        <f>Q381*H381</f>
        <v>0</v>
      </c>
      <c r="S381" s="159">
        <v>7.5999999999999998E-2</v>
      </c>
      <c r="T381" s="160">
        <f>S381*H381</f>
        <v>1.107928</v>
      </c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R381" s="161" t="s">
        <v>151</v>
      </c>
      <c r="AT381" s="161" t="s">
        <v>146</v>
      </c>
      <c r="AU381" s="161" t="s">
        <v>142</v>
      </c>
      <c r="AY381" s="18" t="s">
        <v>141</v>
      </c>
      <c r="BE381" s="162">
        <f>IF(N381="základní",J381,0)</f>
        <v>0</v>
      </c>
      <c r="BF381" s="162">
        <f>IF(N381="snížená",J381,0)</f>
        <v>0</v>
      </c>
      <c r="BG381" s="162">
        <f>IF(N381="zákl. přenesená",J381,0)</f>
        <v>0</v>
      </c>
      <c r="BH381" s="162">
        <f>IF(N381="sníž. přenesená",J381,0)</f>
        <v>0</v>
      </c>
      <c r="BI381" s="162">
        <f>IF(N381="nulová",J381,0)</f>
        <v>0</v>
      </c>
      <c r="BJ381" s="18" t="s">
        <v>123</v>
      </c>
      <c r="BK381" s="162">
        <f>ROUND(I381*H381,2)</f>
        <v>0</v>
      </c>
      <c r="BL381" s="18" t="s">
        <v>151</v>
      </c>
      <c r="BM381" s="161" t="s">
        <v>418</v>
      </c>
    </row>
    <row r="382" spans="1:65" s="14" customFormat="1" x14ac:dyDescent="0.2">
      <c r="B382" s="170"/>
      <c r="D382" s="164" t="s">
        <v>153</v>
      </c>
      <c r="E382" s="171" t="s">
        <v>1</v>
      </c>
      <c r="F382" s="172" t="s">
        <v>419</v>
      </c>
      <c r="H382" s="173">
        <v>11.032</v>
      </c>
      <c r="L382" s="170"/>
      <c r="M382" s="174"/>
      <c r="N382" s="175"/>
      <c r="O382" s="175"/>
      <c r="P382" s="175"/>
      <c r="Q382" s="175"/>
      <c r="R382" s="175"/>
      <c r="S382" s="175"/>
      <c r="T382" s="176"/>
      <c r="AT382" s="171" t="s">
        <v>153</v>
      </c>
      <c r="AU382" s="171" t="s">
        <v>142</v>
      </c>
      <c r="AV382" s="14" t="s">
        <v>123</v>
      </c>
      <c r="AW382" s="14" t="s">
        <v>29</v>
      </c>
      <c r="AX382" s="14" t="s">
        <v>73</v>
      </c>
      <c r="AY382" s="171" t="s">
        <v>141</v>
      </c>
    </row>
    <row r="383" spans="1:65" s="14" customFormat="1" x14ac:dyDescent="0.2">
      <c r="B383" s="170"/>
      <c r="D383" s="164" t="s">
        <v>153</v>
      </c>
      <c r="E383" s="171" t="s">
        <v>1</v>
      </c>
      <c r="F383" s="172" t="s">
        <v>420</v>
      </c>
      <c r="H383" s="173">
        <v>3.5459999999999998</v>
      </c>
      <c r="L383" s="170"/>
      <c r="M383" s="174"/>
      <c r="N383" s="175"/>
      <c r="O383" s="175"/>
      <c r="P383" s="175"/>
      <c r="Q383" s="175"/>
      <c r="R383" s="175"/>
      <c r="S383" s="175"/>
      <c r="T383" s="176"/>
      <c r="AT383" s="171" t="s">
        <v>153</v>
      </c>
      <c r="AU383" s="171" t="s">
        <v>142</v>
      </c>
      <c r="AV383" s="14" t="s">
        <v>123</v>
      </c>
      <c r="AW383" s="14" t="s">
        <v>29</v>
      </c>
      <c r="AX383" s="14" t="s">
        <v>73</v>
      </c>
      <c r="AY383" s="171" t="s">
        <v>141</v>
      </c>
    </row>
    <row r="384" spans="1:65" s="15" customFormat="1" x14ac:dyDescent="0.2">
      <c r="B384" s="177"/>
      <c r="D384" s="164" t="s">
        <v>153</v>
      </c>
      <c r="E384" s="178" t="s">
        <v>1</v>
      </c>
      <c r="F384" s="179" t="s">
        <v>160</v>
      </c>
      <c r="H384" s="180">
        <v>14.577999999999999</v>
      </c>
      <c r="L384" s="177"/>
      <c r="M384" s="181"/>
      <c r="N384" s="182"/>
      <c r="O384" s="182"/>
      <c r="P384" s="182"/>
      <c r="Q384" s="182"/>
      <c r="R384" s="182"/>
      <c r="S384" s="182"/>
      <c r="T384" s="183"/>
      <c r="AT384" s="178" t="s">
        <v>153</v>
      </c>
      <c r="AU384" s="178" t="s">
        <v>142</v>
      </c>
      <c r="AV384" s="15" t="s">
        <v>151</v>
      </c>
      <c r="AW384" s="15" t="s">
        <v>29</v>
      </c>
      <c r="AX384" s="15" t="s">
        <v>81</v>
      </c>
      <c r="AY384" s="178" t="s">
        <v>141</v>
      </c>
    </row>
    <row r="385" spans="1:65" s="2" customFormat="1" ht="55.5" customHeight="1" x14ac:dyDescent="0.2">
      <c r="A385" s="30"/>
      <c r="B385" s="119"/>
      <c r="C385" s="151" t="s">
        <v>421</v>
      </c>
      <c r="D385" s="151" t="s">
        <v>146</v>
      </c>
      <c r="E385" s="152" t="s">
        <v>422</v>
      </c>
      <c r="F385" s="153" t="s">
        <v>423</v>
      </c>
      <c r="G385" s="154" t="s">
        <v>213</v>
      </c>
      <c r="H385" s="155">
        <v>34</v>
      </c>
      <c r="I385" s="156"/>
      <c r="J385" s="156">
        <f>ROUND(I385*H385,2)</f>
        <v>0</v>
      </c>
      <c r="K385" s="153" t="s">
        <v>150</v>
      </c>
      <c r="L385" s="31"/>
      <c r="M385" s="157" t="s">
        <v>1</v>
      </c>
      <c r="N385" s="158" t="s">
        <v>39</v>
      </c>
      <c r="O385" s="159">
        <v>0.93</v>
      </c>
      <c r="P385" s="159">
        <f>O385*H385</f>
        <v>31.62</v>
      </c>
      <c r="Q385" s="159">
        <v>0</v>
      </c>
      <c r="R385" s="159">
        <f>Q385*H385</f>
        <v>0</v>
      </c>
      <c r="S385" s="159">
        <v>6.5000000000000002E-2</v>
      </c>
      <c r="T385" s="160">
        <f>S385*H385</f>
        <v>2.21</v>
      </c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R385" s="161" t="s">
        <v>151</v>
      </c>
      <c r="AT385" s="161" t="s">
        <v>146</v>
      </c>
      <c r="AU385" s="161" t="s">
        <v>142</v>
      </c>
      <c r="AY385" s="18" t="s">
        <v>141</v>
      </c>
      <c r="BE385" s="162">
        <f>IF(N385="základní",J385,0)</f>
        <v>0</v>
      </c>
      <c r="BF385" s="162">
        <f>IF(N385="snížená",J385,0)</f>
        <v>0</v>
      </c>
      <c r="BG385" s="162">
        <f>IF(N385="zákl. přenesená",J385,0)</f>
        <v>0</v>
      </c>
      <c r="BH385" s="162">
        <f>IF(N385="sníž. přenesená",J385,0)</f>
        <v>0</v>
      </c>
      <c r="BI385" s="162">
        <f>IF(N385="nulová",J385,0)</f>
        <v>0</v>
      </c>
      <c r="BJ385" s="18" t="s">
        <v>123</v>
      </c>
      <c r="BK385" s="162">
        <f>ROUND(I385*H385,2)</f>
        <v>0</v>
      </c>
      <c r="BL385" s="18" t="s">
        <v>151</v>
      </c>
      <c r="BM385" s="161" t="s">
        <v>424</v>
      </c>
    </row>
    <row r="386" spans="1:65" s="13" customFormat="1" x14ac:dyDescent="0.2">
      <c r="B386" s="163"/>
      <c r="D386" s="164" t="s">
        <v>153</v>
      </c>
      <c r="E386" s="165" t="s">
        <v>1</v>
      </c>
      <c r="F386" s="166" t="s">
        <v>154</v>
      </c>
      <c r="H386" s="165" t="s">
        <v>1</v>
      </c>
      <c r="L386" s="163"/>
      <c r="M386" s="167"/>
      <c r="N386" s="168"/>
      <c r="O386" s="168"/>
      <c r="P386" s="168"/>
      <c r="Q386" s="168"/>
      <c r="R386" s="168"/>
      <c r="S386" s="168"/>
      <c r="T386" s="169"/>
      <c r="AT386" s="165" t="s">
        <v>153</v>
      </c>
      <c r="AU386" s="165" t="s">
        <v>142</v>
      </c>
      <c r="AV386" s="13" t="s">
        <v>81</v>
      </c>
      <c r="AW386" s="13" t="s">
        <v>29</v>
      </c>
      <c r="AX386" s="13" t="s">
        <v>73</v>
      </c>
      <c r="AY386" s="165" t="s">
        <v>141</v>
      </c>
    </row>
    <row r="387" spans="1:65" s="13" customFormat="1" x14ac:dyDescent="0.2">
      <c r="B387" s="163"/>
      <c r="D387" s="164" t="s">
        <v>153</v>
      </c>
      <c r="E387" s="165" t="s">
        <v>1</v>
      </c>
      <c r="F387" s="166" t="s">
        <v>174</v>
      </c>
      <c r="H387" s="165" t="s">
        <v>1</v>
      </c>
      <c r="L387" s="163"/>
      <c r="M387" s="167"/>
      <c r="N387" s="168"/>
      <c r="O387" s="168"/>
      <c r="P387" s="168"/>
      <c r="Q387" s="168"/>
      <c r="R387" s="168"/>
      <c r="S387" s="168"/>
      <c r="T387" s="169"/>
      <c r="AT387" s="165" t="s">
        <v>153</v>
      </c>
      <c r="AU387" s="165" t="s">
        <v>142</v>
      </c>
      <c r="AV387" s="13" t="s">
        <v>81</v>
      </c>
      <c r="AW387" s="13" t="s">
        <v>29</v>
      </c>
      <c r="AX387" s="13" t="s">
        <v>73</v>
      </c>
      <c r="AY387" s="165" t="s">
        <v>141</v>
      </c>
    </row>
    <row r="388" spans="1:65" s="14" customFormat="1" x14ac:dyDescent="0.2">
      <c r="B388" s="170"/>
      <c r="D388" s="164" t="s">
        <v>153</v>
      </c>
      <c r="E388" s="171" t="s">
        <v>1</v>
      </c>
      <c r="F388" s="172" t="s">
        <v>425</v>
      </c>
      <c r="H388" s="173">
        <v>3.2</v>
      </c>
      <c r="L388" s="170"/>
      <c r="M388" s="174"/>
      <c r="N388" s="175"/>
      <c r="O388" s="175"/>
      <c r="P388" s="175"/>
      <c r="Q388" s="175"/>
      <c r="R388" s="175"/>
      <c r="S388" s="175"/>
      <c r="T388" s="176"/>
      <c r="AT388" s="171" t="s">
        <v>153</v>
      </c>
      <c r="AU388" s="171" t="s">
        <v>142</v>
      </c>
      <c r="AV388" s="14" t="s">
        <v>123</v>
      </c>
      <c r="AW388" s="14" t="s">
        <v>29</v>
      </c>
      <c r="AX388" s="14" t="s">
        <v>73</v>
      </c>
      <c r="AY388" s="171" t="s">
        <v>141</v>
      </c>
    </row>
    <row r="389" spans="1:65" s="14" customFormat="1" x14ac:dyDescent="0.2">
      <c r="B389" s="170"/>
      <c r="D389" s="164" t="s">
        <v>153</v>
      </c>
      <c r="E389" s="171" t="s">
        <v>1</v>
      </c>
      <c r="F389" s="172" t="s">
        <v>426</v>
      </c>
      <c r="H389" s="173">
        <v>2.8</v>
      </c>
      <c r="L389" s="170"/>
      <c r="M389" s="174"/>
      <c r="N389" s="175"/>
      <c r="O389" s="175"/>
      <c r="P389" s="175"/>
      <c r="Q389" s="175"/>
      <c r="R389" s="175"/>
      <c r="S389" s="175"/>
      <c r="T389" s="176"/>
      <c r="AT389" s="171" t="s">
        <v>153</v>
      </c>
      <c r="AU389" s="171" t="s">
        <v>142</v>
      </c>
      <c r="AV389" s="14" t="s">
        <v>123</v>
      </c>
      <c r="AW389" s="14" t="s">
        <v>29</v>
      </c>
      <c r="AX389" s="14" t="s">
        <v>73</v>
      </c>
      <c r="AY389" s="171" t="s">
        <v>141</v>
      </c>
    </row>
    <row r="390" spans="1:65" s="14" customFormat="1" x14ac:dyDescent="0.2">
      <c r="B390" s="170"/>
      <c r="D390" s="164" t="s">
        <v>153</v>
      </c>
      <c r="E390" s="171" t="s">
        <v>1</v>
      </c>
      <c r="F390" s="172" t="s">
        <v>427</v>
      </c>
      <c r="H390" s="173">
        <v>1.4</v>
      </c>
      <c r="L390" s="170"/>
      <c r="M390" s="174"/>
      <c r="N390" s="175"/>
      <c r="O390" s="175"/>
      <c r="P390" s="175"/>
      <c r="Q390" s="175"/>
      <c r="R390" s="175"/>
      <c r="S390" s="175"/>
      <c r="T390" s="176"/>
      <c r="AT390" s="171" t="s">
        <v>153</v>
      </c>
      <c r="AU390" s="171" t="s">
        <v>142</v>
      </c>
      <c r="AV390" s="14" t="s">
        <v>123</v>
      </c>
      <c r="AW390" s="14" t="s">
        <v>29</v>
      </c>
      <c r="AX390" s="14" t="s">
        <v>73</v>
      </c>
      <c r="AY390" s="171" t="s">
        <v>141</v>
      </c>
    </row>
    <row r="391" spans="1:65" s="14" customFormat="1" x14ac:dyDescent="0.2">
      <c r="B391" s="170"/>
      <c r="D391" s="164" t="s">
        <v>153</v>
      </c>
      <c r="E391" s="171" t="s">
        <v>1</v>
      </c>
      <c r="F391" s="172" t="s">
        <v>428</v>
      </c>
      <c r="H391" s="173">
        <v>4.8</v>
      </c>
      <c r="L391" s="170"/>
      <c r="M391" s="174"/>
      <c r="N391" s="175"/>
      <c r="O391" s="175"/>
      <c r="P391" s="175"/>
      <c r="Q391" s="175"/>
      <c r="R391" s="175"/>
      <c r="S391" s="175"/>
      <c r="T391" s="176"/>
      <c r="AT391" s="171" t="s">
        <v>153</v>
      </c>
      <c r="AU391" s="171" t="s">
        <v>142</v>
      </c>
      <c r="AV391" s="14" t="s">
        <v>123</v>
      </c>
      <c r="AW391" s="14" t="s">
        <v>29</v>
      </c>
      <c r="AX391" s="14" t="s">
        <v>73</v>
      </c>
      <c r="AY391" s="171" t="s">
        <v>141</v>
      </c>
    </row>
    <row r="392" spans="1:65" s="14" customFormat="1" x14ac:dyDescent="0.2">
      <c r="B392" s="170"/>
      <c r="D392" s="164" t="s">
        <v>153</v>
      </c>
      <c r="E392" s="171" t="s">
        <v>1</v>
      </c>
      <c r="F392" s="172" t="s">
        <v>429</v>
      </c>
      <c r="H392" s="173">
        <v>4.8</v>
      </c>
      <c r="L392" s="170"/>
      <c r="M392" s="174"/>
      <c r="N392" s="175"/>
      <c r="O392" s="175"/>
      <c r="P392" s="175"/>
      <c r="Q392" s="175"/>
      <c r="R392" s="175"/>
      <c r="S392" s="175"/>
      <c r="T392" s="176"/>
      <c r="AT392" s="171" t="s">
        <v>153</v>
      </c>
      <c r="AU392" s="171" t="s">
        <v>142</v>
      </c>
      <c r="AV392" s="14" t="s">
        <v>123</v>
      </c>
      <c r="AW392" s="14" t="s">
        <v>29</v>
      </c>
      <c r="AX392" s="14" t="s">
        <v>73</v>
      </c>
      <c r="AY392" s="171" t="s">
        <v>141</v>
      </c>
    </row>
    <row r="393" spans="1:65" s="14" customFormat="1" x14ac:dyDescent="0.2">
      <c r="B393" s="170"/>
      <c r="D393" s="164" t="s">
        <v>153</v>
      </c>
      <c r="E393" s="171" t="s">
        <v>1</v>
      </c>
      <c r="F393" s="172" t="s">
        <v>430</v>
      </c>
      <c r="H393" s="173">
        <v>4.8</v>
      </c>
      <c r="L393" s="170"/>
      <c r="M393" s="174"/>
      <c r="N393" s="175"/>
      <c r="O393" s="175"/>
      <c r="P393" s="175"/>
      <c r="Q393" s="175"/>
      <c r="R393" s="175"/>
      <c r="S393" s="175"/>
      <c r="T393" s="176"/>
      <c r="AT393" s="171" t="s">
        <v>153</v>
      </c>
      <c r="AU393" s="171" t="s">
        <v>142</v>
      </c>
      <c r="AV393" s="14" t="s">
        <v>123</v>
      </c>
      <c r="AW393" s="14" t="s">
        <v>29</v>
      </c>
      <c r="AX393" s="14" t="s">
        <v>73</v>
      </c>
      <c r="AY393" s="171" t="s">
        <v>141</v>
      </c>
    </row>
    <row r="394" spans="1:65" s="14" customFormat="1" x14ac:dyDescent="0.2">
      <c r="B394" s="170"/>
      <c r="D394" s="164" t="s">
        <v>153</v>
      </c>
      <c r="E394" s="171" t="s">
        <v>1</v>
      </c>
      <c r="F394" s="172" t="s">
        <v>431</v>
      </c>
      <c r="H394" s="173">
        <v>4.8</v>
      </c>
      <c r="L394" s="170"/>
      <c r="M394" s="174"/>
      <c r="N394" s="175"/>
      <c r="O394" s="175"/>
      <c r="P394" s="175"/>
      <c r="Q394" s="175"/>
      <c r="R394" s="175"/>
      <c r="S394" s="175"/>
      <c r="T394" s="176"/>
      <c r="AT394" s="171" t="s">
        <v>153</v>
      </c>
      <c r="AU394" s="171" t="s">
        <v>142</v>
      </c>
      <c r="AV394" s="14" t="s">
        <v>123</v>
      </c>
      <c r="AW394" s="14" t="s">
        <v>29</v>
      </c>
      <c r="AX394" s="14" t="s">
        <v>73</v>
      </c>
      <c r="AY394" s="171" t="s">
        <v>141</v>
      </c>
    </row>
    <row r="395" spans="1:65" s="14" customFormat="1" x14ac:dyDescent="0.2">
      <c r="B395" s="170"/>
      <c r="D395" s="164" t="s">
        <v>153</v>
      </c>
      <c r="E395" s="171" t="s">
        <v>1</v>
      </c>
      <c r="F395" s="172" t="s">
        <v>432</v>
      </c>
      <c r="H395" s="173">
        <v>6</v>
      </c>
      <c r="L395" s="170"/>
      <c r="M395" s="174"/>
      <c r="N395" s="175"/>
      <c r="O395" s="175"/>
      <c r="P395" s="175"/>
      <c r="Q395" s="175"/>
      <c r="R395" s="175"/>
      <c r="S395" s="175"/>
      <c r="T395" s="176"/>
      <c r="AT395" s="171" t="s">
        <v>153</v>
      </c>
      <c r="AU395" s="171" t="s">
        <v>142</v>
      </c>
      <c r="AV395" s="14" t="s">
        <v>123</v>
      </c>
      <c r="AW395" s="14" t="s">
        <v>29</v>
      </c>
      <c r="AX395" s="14" t="s">
        <v>73</v>
      </c>
      <c r="AY395" s="171" t="s">
        <v>141</v>
      </c>
    </row>
    <row r="396" spans="1:65" s="14" customFormat="1" x14ac:dyDescent="0.2">
      <c r="B396" s="170"/>
      <c r="D396" s="164" t="s">
        <v>153</v>
      </c>
      <c r="E396" s="171" t="s">
        <v>1</v>
      </c>
      <c r="F396" s="172" t="s">
        <v>433</v>
      </c>
      <c r="H396" s="173">
        <v>1.4</v>
      </c>
      <c r="L396" s="170"/>
      <c r="M396" s="174"/>
      <c r="N396" s="175"/>
      <c r="O396" s="175"/>
      <c r="P396" s="175"/>
      <c r="Q396" s="175"/>
      <c r="R396" s="175"/>
      <c r="S396" s="175"/>
      <c r="T396" s="176"/>
      <c r="AT396" s="171" t="s">
        <v>153</v>
      </c>
      <c r="AU396" s="171" t="s">
        <v>142</v>
      </c>
      <c r="AV396" s="14" t="s">
        <v>123</v>
      </c>
      <c r="AW396" s="14" t="s">
        <v>29</v>
      </c>
      <c r="AX396" s="14" t="s">
        <v>73</v>
      </c>
      <c r="AY396" s="171" t="s">
        <v>141</v>
      </c>
    </row>
    <row r="397" spans="1:65" s="15" customFormat="1" x14ac:dyDescent="0.2">
      <c r="B397" s="177"/>
      <c r="D397" s="164" t="s">
        <v>153</v>
      </c>
      <c r="E397" s="178" t="s">
        <v>1</v>
      </c>
      <c r="F397" s="179" t="s">
        <v>160</v>
      </c>
      <c r="H397" s="180">
        <v>34</v>
      </c>
      <c r="L397" s="177"/>
      <c r="M397" s="181"/>
      <c r="N397" s="182"/>
      <c r="O397" s="182"/>
      <c r="P397" s="182"/>
      <c r="Q397" s="182"/>
      <c r="R397" s="182"/>
      <c r="S397" s="182"/>
      <c r="T397" s="183"/>
      <c r="AT397" s="178" t="s">
        <v>153</v>
      </c>
      <c r="AU397" s="178" t="s">
        <v>142</v>
      </c>
      <c r="AV397" s="15" t="s">
        <v>151</v>
      </c>
      <c r="AW397" s="15" t="s">
        <v>29</v>
      </c>
      <c r="AX397" s="15" t="s">
        <v>81</v>
      </c>
      <c r="AY397" s="178" t="s">
        <v>141</v>
      </c>
    </row>
    <row r="398" spans="1:65" s="2" customFormat="1" ht="55.5" customHeight="1" x14ac:dyDescent="0.2">
      <c r="A398" s="30"/>
      <c r="B398" s="119"/>
      <c r="C398" s="151" t="s">
        <v>434</v>
      </c>
      <c r="D398" s="151" t="s">
        <v>146</v>
      </c>
      <c r="E398" s="152" t="s">
        <v>435</v>
      </c>
      <c r="F398" s="153" t="s">
        <v>436</v>
      </c>
      <c r="G398" s="154" t="s">
        <v>249</v>
      </c>
      <c r="H398" s="155">
        <v>2</v>
      </c>
      <c r="I398" s="156"/>
      <c r="J398" s="156">
        <f>ROUND(I398*H398,2)</f>
        <v>0</v>
      </c>
      <c r="K398" s="153" t="s">
        <v>150</v>
      </c>
      <c r="L398" s="31"/>
      <c r="M398" s="157" t="s">
        <v>1</v>
      </c>
      <c r="N398" s="158" t="s">
        <v>39</v>
      </c>
      <c r="O398" s="159">
        <v>1.538</v>
      </c>
      <c r="P398" s="159">
        <f>O398*H398</f>
        <v>3.0760000000000001</v>
      </c>
      <c r="Q398" s="159">
        <v>0</v>
      </c>
      <c r="R398" s="159">
        <f>Q398*H398</f>
        <v>0</v>
      </c>
      <c r="S398" s="159">
        <v>0.20699999999999999</v>
      </c>
      <c r="T398" s="160">
        <f>S398*H398</f>
        <v>0.41399999999999998</v>
      </c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R398" s="161" t="s">
        <v>151</v>
      </c>
      <c r="AT398" s="161" t="s">
        <v>146</v>
      </c>
      <c r="AU398" s="161" t="s">
        <v>142</v>
      </c>
      <c r="AY398" s="18" t="s">
        <v>141</v>
      </c>
      <c r="BE398" s="162">
        <f>IF(N398="základní",J398,0)</f>
        <v>0</v>
      </c>
      <c r="BF398" s="162">
        <f>IF(N398="snížená",J398,0)</f>
        <v>0</v>
      </c>
      <c r="BG398" s="162">
        <f>IF(N398="zákl. přenesená",J398,0)</f>
        <v>0</v>
      </c>
      <c r="BH398" s="162">
        <f>IF(N398="sníž. přenesená",J398,0)</f>
        <v>0</v>
      </c>
      <c r="BI398" s="162">
        <f>IF(N398="nulová",J398,0)</f>
        <v>0</v>
      </c>
      <c r="BJ398" s="18" t="s">
        <v>123</v>
      </c>
      <c r="BK398" s="162">
        <f>ROUND(I398*H398,2)</f>
        <v>0</v>
      </c>
      <c r="BL398" s="18" t="s">
        <v>151</v>
      </c>
      <c r="BM398" s="161" t="s">
        <v>437</v>
      </c>
    </row>
    <row r="399" spans="1:65" s="13" customFormat="1" x14ac:dyDescent="0.2">
      <c r="B399" s="163"/>
      <c r="D399" s="164" t="s">
        <v>153</v>
      </c>
      <c r="E399" s="165" t="s">
        <v>1</v>
      </c>
      <c r="F399" s="166" t="s">
        <v>154</v>
      </c>
      <c r="H399" s="165" t="s">
        <v>1</v>
      </c>
      <c r="L399" s="163"/>
      <c r="M399" s="167"/>
      <c r="N399" s="168"/>
      <c r="O399" s="168"/>
      <c r="P399" s="168"/>
      <c r="Q399" s="168"/>
      <c r="R399" s="168"/>
      <c r="S399" s="168"/>
      <c r="T399" s="169"/>
      <c r="AT399" s="165" t="s">
        <v>153</v>
      </c>
      <c r="AU399" s="165" t="s">
        <v>142</v>
      </c>
      <c r="AV399" s="13" t="s">
        <v>81</v>
      </c>
      <c r="AW399" s="13" t="s">
        <v>29</v>
      </c>
      <c r="AX399" s="13" t="s">
        <v>73</v>
      </c>
      <c r="AY399" s="165" t="s">
        <v>141</v>
      </c>
    </row>
    <row r="400" spans="1:65" s="14" customFormat="1" x14ac:dyDescent="0.2">
      <c r="B400" s="170"/>
      <c r="D400" s="164" t="s">
        <v>153</v>
      </c>
      <c r="E400" s="171" t="s">
        <v>1</v>
      </c>
      <c r="F400" s="172" t="s">
        <v>438</v>
      </c>
      <c r="H400" s="173">
        <v>2</v>
      </c>
      <c r="L400" s="170"/>
      <c r="M400" s="174"/>
      <c r="N400" s="175"/>
      <c r="O400" s="175"/>
      <c r="P400" s="175"/>
      <c r="Q400" s="175"/>
      <c r="R400" s="175"/>
      <c r="S400" s="175"/>
      <c r="T400" s="176"/>
      <c r="AT400" s="171" t="s">
        <v>153</v>
      </c>
      <c r="AU400" s="171" t="s">
        <v>142</v>
      </c>
      <c r="AV400" s="14" t="s">
        <v>123</v>
      </c>
      <c r="AW400" s="14" t="s">
        <v>29</v>
      </c>
      <c r="AX400" s="14" t="s">
        <v>81</v>
      </c>
      <c r="AY400" s="171" t="s">
        <v>141</v>
      </c>
    </row>
    <row r="401" spans="1:65" s="2" customFormat="1" ht="55.5" customHeight="1" x14ac:dyDescent="0.2">
      <c r="A401" s="30"/>
      <c r="B401" s="119"/>
      <c r="C401" s="151" t="s">
        <v>196</v>
      </c>
      <c r="D401" s="151" t="s">
        <v>146</v>
      </c>
      <c r="E401" s="152" t="s">
        <v>439</v>
      </c>
      <c r="F401" s="153" t="s">
        <v>440</v>
      </c>
      <c r="G401" s="154" t="s">
        <v>249</v>
      </c>
      <c r="H401" s="155">
        <v>2</v>
      </c>
      <c r="I401" s="156"/>
      <c r="J401" s="156">
        <f>ROUND(I401*H401,2)</f>
        <v>0</v>
      </c>
      <c r="K401" s="153" t="s">
        <v>150</v>
      </c>
      <c r="L401" s="31"/>
      <c r="M401" s="157" t="s">
        <v>1</v>
      </c>
      <c r="N401" s="158" t="s">
        <v>39</v>
      </c>
      <c r="O401" s="159">
        <v>2.024</v>
      </c>
      <c r="P401" s="159">
        <f>O401*H401</f>
        <v>4.048</v>
      </c>
      <c r="Q401" s="159">
        <v>0</v>
      </c>
      <c r="R401" s="159">
        <f>Q401*H401</f>
        <v>0</v>
      </c>
      <c r="S401" s="159">
        <v>0.27600000000000002</v>
      </c>
      <c r="T401" s="160">
        <f>S401*H401</f>
        <v>0.55200000000000005</v>
      </c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R401" s="161" t="s">
        <v>151</v>
      </c>
      <c r="AT401" s="161" t="s">
        <v>146</v>
      </c>
      <c r="AU401" s="161" t="s">
        <v>142</v>
      </c>
      <c r="AY401" s="18" t="s">
        <v>141</v>
      </c>
      <c r="BE401" s="162">
        <f>IF(N401="základní",J401,0)</f>
        <v>0</v>
      </c>
      <c r="BF401" s="162">
        <f>IF(N401="snížená",J401,0)</f>
        <v>0</v>
      </c>
      <c r="BG401" s="162">
        <f>IF(N401="zákl. přenesená",J401,0)</f>
        <v>0</v>
      </c>
      <c r="BH401" s="162">
        <f>IF(N401="sníž. přenesená",J401,0)</f>
        <v>0</v>
      </c>
      <c r="BI401" s="162">
        <f>IF(N401="nulová",J401,0)</f>
        <v>0</v>
      </c>
      <c r="BJ401" s="18" t="s">
        <v>123</v>
      </c>
      <c r="BK401" s="162">
        <f>ROUND(I401*H401,2)</f>
        <v>0</v>
      </c>
      <c r="BL401" s="18" t="s">
        <v>151</v>
      </c>
      <c r="BM401" s="161" t="s">
        <v>441</v>
      </c>
    </row>
    <row r="402" spans="1:65" s="13" customFormat="1" x14ac:dyDescent="0.2">
      <c r="B402" s="163"/>
      <c r="D402" s="164" t="s">
        <v>153</v>
      </c>
      <c r="E402" s="165" t="s">
        <v>1</v>
      </c>
      <c r="F402" s="166" t="s">
        <v>154</v>
      </c>
      <c r="H402" s="165" t="s">
        <v>1</v>
      </c>
      <c r="L402" s="163"/>
      <c r="M402" s="167"/>
      <c r="N402" s="168"/>
      <c r="O402" s="168"/>
      <c r="P402" s="168"/>
      <c r="Q402" s="168"/>
      <c r="R402" s="168"/>
      <c r="S402" s="168"/>
      <c r="T402" s="169"/>
      <c r="AT402" s="165" t="s">
        <v>153</v>
      </c>
      <c r="AU402" s="165" t="s">
        <v>142</v>
      </c>
      <c r="AV402" s="13" t="s">
        <v>81</v>
      </c>
      <c r="AW402" s="13" t="s">
        <v>29</v>
      </c>
      <c r="AX402" s="13" t="s">
        <v>73</v>
      </c>
      <c r="AY402" s="165" t="s">
        <v>141</v>
      </c>
    </row>
    <row r="403" spans="1:65" s="14" customFormat="1" x14ac:dyDescent="0.2">
      <c r="B403" s="170"/>
      <c r="D403" s="164" t="s">
        <v>153</v>
      </c>
      <c r="E403" s="171" t="s">
        <v>1</v>
      </c>
      <c r="F403" s="172" t="s">
        <v>442</v>
      </c>
      <c r="H403" s="173">
        <v>2</v>
      </c>
      <c r="L403" s="170"/>
      <c r="M403" s="174"/>
      <c r="N403" s="175"/>
      <c r="O403" s="175"/>
      <c r="P403" s="175"/>
      <c r="Q403" s="175"/>
      <c r="R403" s="175"/>
      <c r="S403" s="175"/>
      <c r="T403" s="176"/>
      <c r="AT403" s="171" t="s">
        <v>153</v>
      </c>
      <c r="AU403" s="171" t="s">
        <v>142</v>
      </c>
      <c r="AV403" s="14" t="s">
        <v>123</v>
      </c>
      <c r="AW403" s="14" t="s">
        <v>29</v>
      </c>
      <c r="AX403" s="14" t="s">
        <v>81</v>
      </c>
      <c r="AY403" s="171" t="s">
        <v>141</v>
      </c>
    </row>
    <row r="404" spans="1:65" s="2" customFormat="1" ht="55.5" customHeight="1" x14ac:dyDescent="0.2">
      <c r="A404" s="30"/>
      <c r="B404" s="119"/>
      <c r="C404" s="151" t="s">
        <v>443</v>
      </c>
      <c r="D404" s="151" t="s">
        <v>146</v>
      </c>
      <c r="E404" s="152" t="s">
        <v>444</v>
      </c>
      <c r="F404" s="153" t="s">
        <v>445</v>
      </c>
      <c r="G404" s="154" t="s">
        <v>149</v>
      </c>
      <c r="H404" s="155">
        <v>0.67600000000000005</v>
      </c>
      <c r="I404" s="156"/>
      <c r="J404" s="156">
        <f>ROUND(I404*H404,2)</f>
        <v>0</v>
      </c>
      <c r="K404" s="153" t="s">
        <v>150</v>
      </c>
      <c r="L404" s="31"/>
      <c r="M404" s="157" t="s">
        <v>1</v>
      </c>
      <c r="N404" s="158" t="s">
        <v>39</v>
      </c>
      <c r="O404" s="159">
        <v>5.7960000000000003</v>
      </c>
      <c r="P404" s="159">
        <f>O404*H404</f>
        <v>3.9180960000000002</v>
      </c>
      <c r="Q404" s="159">
        <v>0</v>
      </c>
      <c r="R404" s="159">
        <f>Q404*H404</f>
        <v>0</v>
      </c>
      <c r="S404" s="159">
        <v>1.8</v>
      </c>
      <c r="T404" s="160">
        <f>S404*H404</f>
        <v>1.2168000000000001</v>
      </c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R404" s="161" t="s">
        <v>151</v>
      </c>
      <c r="AT404" s="161" t="s">
        <v>146</v>
      </c>
      <c r="AU404" s="161" t="s">
        <v>142</v>
      </c>
      <c r="AY404" s="18" t="s">
        <v>141</v>
      </c>
      <c r="BE404" s="162">
        <f>IF(N404="základní",J404,0)</f>
        <v>0</v>
      </c>
      <c r="BF404" s="162">
        <f>IF(N404="snížená",J404,0)</f>
        <v>0</v>
      </c>
      <c r="BG404" s="162">
        <f>IF(N404="zákl. přenesená",J404,0)</f>
        <v>0</v>
      </c>
      <c r="BH404" s="162">
        <f>IF(N404="sníž. přenesená",J404,0)</f>
        <v>0</v>
      </c>
      <c r="BI404" s="162">
        <f>IF(N404="nulová",J404,0)</f>
        <v>0</v>
      </c>
      <c r="BJ404" s="18" t="s">
        <v>123</v>
      </c>
      <c r="BK404" s="162">
        <f>ROUND(I404*H404,2)</f>
        <v>0</v>
      </c>
      <c r="BL404" s="18" t="s">
        <v>151</v>
      </c>
      <c r="BM404" s="161" t="s">
        <v>446</v>
      </c>
    </row>
    <row r="405" spans="1:65" s="13" customFormat="1" x14ac:dyDescent="0.2">
      <c r="B405" s="163"/>
      <c r="D405" s="164" t="s">
        <v>153</v>
      </c>
      <c r="E405" s="165" t="s">
        <v>1</v>
      </c>
      <c r="F405" s="166" t="s">
        <v>154</v>
      </c>
      <c r="H405" s="165" t="s">
        <v>1</v>
      </c>
      <c r="L405" s="163"/>
      <c r="M405" s="167"/>
      <c r="N405" s="168"/>
      <c r="O405" s="168"/>
      <c r="P405" s="168"/>
      <c r="Q405" s="168"/>
      <c r="R405" s="168"/>
      <c r="S405" s="168"/>
      <c r="T405" s="169"/>
      <c r="AT405" s="165" t="s">
        <v>153</v>
      </c>
      <c r="AU405" s="165" t="s">
        <v>142</v>
      </c>
      <c r="AV405" s="13" t="s">
        <v>81</v>
      </c>
      <c r="AW405" s="13" t="s">
        <v>29</v>
      </c>
      <c r="AX405" s="13" t="s">
        <v>73</v>
      </c>
      <c r="AY405" s="165" t="s">
        <v>141</v>
      </c>
    </row>
    <row r="406" spans="1:65" s="14" customFormat="1" x14ac:dyDescent="0.2">
      <c r="B406" s="170"/>
      <c r="D406" s="164" t="s">
        <v>153</v>
      </c>
      <c r="E406" s="171" t="s">
        <v>1</v>
      </c>
      <c r="F406" s="172" t="s">
        <v>447</v>
      </c>
      <c r="H406" s="173">
        <v>0.215</v>
      </c>
      <c r="L406" s="170"/>
      <c r="M406" s="174"/>
      <c r="N406" s="175"/>
      <c r="O406" s="175"/>
      <c r="P406" s="175"/>
      <c r="Q406" s="175"/>
      <c r="R406" s="175"/>
      <c r="S406" s="175"/>
      <c r="T406" s="176"/>
      <c r="AT406" s="171" t="s">
        <v>153</v>
      </c>
      <c r="AU406" s="171" t="s">
        <v>142</v>
      </c>
      <c r="AV406" s="14" t="s">
        <v>123</v>
      </c>
      <c r="AW406" s="14" t="s">
        <v>29</v>
      </c>
      <c r="AX406" s="14" t="s">
        <v>73</v>
      </c>
      <c r="AY406" s="171" t="s">
        <v>141</v>
      </c>
    </row>
    <row r="407" spans="1:65" s="14" customFormat="1" x14ac:dyDescent="0.2">
      <c r="B407" s="170"/>
      <c r="D407" s="164" t="s">
        <v>153</v>
      </c>
      <c r="E407" s="171" t="s">
        <v>1</v>
      </c>
      <c r="F407" s="172" t="s">
        <v>448</v>
      </c>
      <c r="H407" s="173">
        <v>0.46100000000000002</v>
      </c>
      <c r="L407" s="170"/>
      <c r="M407" s="174"/>
      <c r="N407" s="175"/>
      <c r="O407" s="175"/>
      <c r="P407" s="175"/>
      <c r="Q407" s="175"/>
      <c r="R407" s="175"/>
      <c r="S407" s="175"/>
      <c r="T407" s="176"/>
      <c r="AT407" s="171" t="s">
        <v>153</v>
      </c>
      <c r="AU407" s="171" t="s">
        <v>142</v>
      </c>
      <c r="AV407" s="14" t="s">
        <v>123</v>
      </c>
      <c r="AW407" s="14" t="s">
        <v>29</v>
      </c>
      <c r="AX407" s="14" t="s">
        <v>73</v>
      </c>
      <c r="AY407" s="171" t="s">
        <v>141</v>
      </c>
    </row>
    <row r="408" spans="1:65" s="15" customFormat="1" x14ac:dyDescent="0.2">
      <c r="B408" s="177"/>
      <c r="D408" s="164" t="s">
        <v>153</v>
      </c>
      <c r="E408" s="178" t="s">
        <v>1</v>
      </c>
      <c r="F408" s="179" t="s">
        <v>160</v>
      </c>
      <c r="H408" s="180">
        <v>0.67600000000000005</v>
      </c>
      <c r="L408" s="177"/>
      <c r="M408" s="181"/>
      <c r="N408" s="182"/>
      <c r="O408" s="182"/>
      <c r="P408" s="182"/>
      <c r="Q408" s="182"/>
      <c r="R408" s="182"/>
      <c r="S408" s="182"/>
      <c r="T408" s="183"/>
      <c r="AT408" s="178" t="s">
        <v>153</v>
      </c>
      <c r="AU408" s="178" t="s">
        <v>142</v>
      </c>
      <c r="AV408" s="15" t="s">
        <v>151</v>
      </c>
      <c r="AW408" s="15" t="s">
        <v>29</v>
      </c>
      <c r="AX408" s="15" t="s">
        <v>81</v>
      </c>
      <c r="AY408" s="178" t="s">
        <v>141</v>
      </c>
    </row>
    <row r="409" spans="1:65" s="2" customFormat="1" ht="55.5" customHeight="1" x14ac:dyDescent="0.2">
      <c r="A409" s="30"/>
      <c r="B409" s="119"/>
      <c r="C409" s="151" t="s">
        <v>449</v>
      </c>
      <c r="D409" s="151" t="s">
        <v>146</v>
      </c>
      <c r="E409" s="152" t="s">
        <v>450</v>
      </c>
      <c r="F409" s="153" t="s">
        <v>451</v>
      </c>
      <c r="G409" s="154" t="s">
        <v>149</v>
      </c>
      <c r="H409" s="155">
        <v>3.8650000000000002</v>
      </c>
      <c r="I409" s="156"/>
      <c r="J409" s="156">
        <f>ROUND(I409*H409,2)</f>
        <v>0</v>
      </c>
      <c r="K409" s="153" t="s">
        <v>150</v>
      </c>
      <c r="L409" s="31"/>
      <c r="M409" s="157" t="s">
        <v>1</v>
      </c>
      <c r="N409" s="158" t="s">
        <v>39</v>
      </c>
      <c r="O409" s="159">
        <v>3.6080000000000001</v>
      </c>
      <c r="P409" s="159">
        <f>O409*H409</f>
        <v>13.944920000000002</v>
      </c>
      <c r="Q409" s="159">
        <v>0</v>
      </c>
      <c r="R409" s="159">
        <f>Q409*H409</f>
        <v>0</v>
      </c>
      <c r="S409" s="159">
        <v>1.8</v>
      </c>
      <c r="T409" s="160">
        <f>S409*H409</f>
        <v>6.9570000000000007</v>
      </c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R409" s="161" t="s">
        <v>151</v>
      </c>
      <c r="AT409" s="161" t="s">
        <v>146</v>
      </c>
      <c r="AU409" s="161" t="s">
        <v>142</v>
      </c>
      <c r="AY409" s="18" t="s">
        <v>141</v>
      </c>
      <c r="BE409" s="162">
        <f>IF(N409="základní",J409,0)</f>
        <v>0</v>
      </c>
      <c r="BF409" s="162">
        <f>IF(N409="snížená",J409,0)</f>
        <v>0</v>
      </c>
      <c r="BG409" s="162">
        <f>IF(N409="zákl. přenesená",J409,0)</f>
        <v>0</v>
      </c>
      <c r="BH409" s="162">
        <f>IF(N409="sníž. přenesená",J409,0)</f>
        <v>0</v>
      </c>
      <c r="BI409" s="162">
        <f>IF(N409="nulová",J409,0)</f>
        <v>0</v>
      </c>
      <c r="BJ409" s="18" t="s">
        <v>123</v>
      </c>
      <c r="BK409" s="162">
        <f>ROUND(I409*H409,2)</f>
        <v>0</v>
      </c>
      <c r="BL409" s="18" t="s">
        <v>151</v>
      </c>
      <c r="BM409" s="161" t="s">
        <v>452</v>
      </c>
    </row>
    <row r="410" spans="1:65" s="13" customFormat="1" x14ac:dyDescent="0.2">
      <c r="B410" s="163"/>
      <c r="D410" s="164" t="s">
        <v>153</v>
      </c>
      <c r="E410" s="165" t="s">
        <v>1</v>
      </c>
      <c r="F410" s="166" t="s">
        <v>154</v>
      </c>
      <c r="H410" s="165" t="s">
        <v>1</v>
      </c>
      <c r="L410" s="163"/>
      <c r="M410" s="167"/>
      <c r="N410" s="168"/>
      <c r="O410" s="168"/>
      <c r="P410" s="168"/>
      <c r="Q410" s="168"/>
      <c r="R410" s="168"/>
      <c r="S410" s="168"/>
      <c r="T410" s="169"/>
      <c r="AT410" s="165" t="s">
        <v>153</v>
      </c>
      <c r="AU410" s="165" t="s">
        <v>142</v>
      </c>
      <c r="AV410" s="13" t="s">
        <v>81</v>
      </c>
      <c r="AW410" s="13" t="s">
        <v>29</v>
      </c>
      <c r="AX410" s="13" t="s">
        <v>73</v>
      </c>
      <c r="AY410" s="165" t="s">
        <v>141</v>
      </c>
    </row>
    <row r="411" spans="1:65" s="14" customFormat="1" x14ac:dyDescent="0.2">
      <c r="B411" s="170"/>
      <c r="D411" s="164" t="s">
        <v>153</v>
      </c>
      <c r="E411" s="171" t="s">
        <v>1</v>
      </c>
      <c r="F411" s="172" t="s">
        <v>453</v>
      </c>
      <c r="H411" s="173">
        <v>0.66200000000000003</v>
      </c>
      <c r="L411" s="170"/>
      <c r="M411" s="174"/>
      <c r="N411" s="175"/>
      <c r="O411" s="175"/>
      <c r="P411" s="175"/>
      <c r="Q411" s="175"/>
      <c r="R411" s="175"/>
      <c r="S411" s="175"/>
      <c r="T411" s="176"/>
      <c r="AT411" s="171" t="s">
        <v>153</v>
      </c>
      <c r="AU411" s="171" t="s">
        <v>142</v>
      </c>
      <c r="AV411" s="14" t="s">
        <v>123</v>
      </c>
      <c r="AW411" s="14" t="s">
        <v>29</v>
      </c>
      <c r="AX411" s="14" t="s">
        <v>73</v>
      </c>
      <c r="AY411" s="171" t="s">
        <v>141</v>
      </c>
    </row>
    <row r="412" spans="1:65" s="14" customFormat="1" x14ac:dyDescent="0.2">
      <c r="B412" s="170"/>
      <c r="D412" s="164" t="s">
        <v>153</v>
      </c>
      <c r="E412" s="171" t="s">
        <v>1</v>
      </c>
      <c r="F412" s="172" t="s">
        <v>454</v>
      </c>
      <c r="H412" s="173">
        <v>1.26</v>
      </c>
      <c r="L412" s="170"/>
      <c r="M412" s="174"/>
      <c r="N412" s="175"/>
      <c r="O412" s="175"/>
      <c r="P412" s="175"/>
      <c r="Q412" s="175"/>
      <c r="R412" s="175"/>
      <c r="S412" s="175"/>
      <c r="T412" s="176"/>
      <c r="AT412" s="171" t="s">
        <v>153</v>
      </c>
      <c r="AU412" s="171" t="s">
        <v>142</v>
      </c>
      <c r="AV412" s="14" t="s">
        <v>123</v>
      </c>
      <c r="AW412" s="14" t="s">
        <v>29</v>
      </c>
      <c r="AX412" s="14" t="s">
        <v>73</v>
      </c>
      <c r="AY412" s="171" t="s">
        <v>141</v>
      </c>
    </row>
    <row r="413" spans="1:65" s="14" customFormat="1" x14ac:dyDescent="0.2">
      <c r="B413" s="170"/>
      <c r="D413" s="164" t="s">
        <v>153</v>
      </c>
      <c r="E413" s="171" t="s">
        <v>1</v>
      </c>
      <c r="F413" s="172" t="s">
        <v>455</v>
      </c>
      <c r="H413" s="173">
        <v>1.26</v>
      </c>
      <c r="L413" s="170"/>
      <c r="M413" s="174"/>
      <c r="N413" s="175"/>
      <c r="O413" s="175"/>
      <c r="P413" s="175"/>
      <c r="Q413" s="175"/>
      <c r="R413" s="175"/>
      <c r="S413" s="175"/>
      <c r="T413" s="176"/>
      <c r="AT413" s="171" t="s">
        <v>153</v>
      </c>
      <c r="AU413" s="171" t="s">
        <v>142</v>
      </c>
      <c r="AV413" s="14" t="s">
        <v>123</v>
      </c>
      <c r="AW413" s="14" t="s">
        <v>29</v>
      </c>
      <c r="AX413" s="14" t="s">
        <v>73</v>
      </c>
      <c r="AY413" s="171" t="s">
        <v>141</v>
      </c>
    </row>
    <row r="414" spans="1:65" s="14" customFormat="1" x14ac:dyDescent="0.2">
      <c r="B414" s="170"/>
      <c r="D414" s="164" t="s">
        <v>153</v>
      </c>
      <c r="E414" s="171" t="s">
        <v>1</v>
      </c>
      <c r="F414" s="172" t="s">
        <v>456</v>
      </c>
      <c r="H414" s="173">
        <v>0.68300000000000005</v>
      </c>
      <c r="L414" s="170"/>
      <c r="M414" s="174"/>
      <c r="N414" s="175"/>
      <c r="O414" s="175"/>
      <c r="P414" s="175"/>
      <c r="Q414" s="175"/>
      <c r="R414" s="175"/>
      <c r="S414" s="175"/>
      <c r="T414" s="176"/>
      <c r="AT414" s="171" t="s">
        <v>153</v>
      </c>
      <c r="AU414" s="171" t="s">
        <v>142</v>
      </c>
      <c r="AV414" s="14" t="s">
        <v>123</v>
      </c>
      <c r="AW414" s="14" t="s">
        <v>29</v>
      </c>
      <c r="AX414" s="14" t="s">
        <v>73</v>
      </c>
      <c r="AY414" s="171" t="s">
        <v>141</v>
      </c>
    </row>
    <row r="415" spans="1:65" s="15" customFormat="1" x14ac:dyDescent="0.2">
      <c r="B415" s="177"/>
      <c r="D415" s="164" t="s">
        <v>153</v>
      </c>
      <c r="E415" s="178" t="s">
        <v>1</v>
      </c>
      <c r="F415" s="179" t="s">
        <v>160</v>
      </c>
      <c r="H415" s="180">
        <v>3.8650000000000002</v>
      </c>
      <c r="L415" s="177"/>
      <c r="M415" s="181"/>
      <c r="N415" s="182"/>
      <c r="O415" s="182"/>
      <c r="P415" s="182"/>
      <c r="Q415" s="182"/>
      <c r="R415" s="182"/>
      <c r="S415" s="182"/>
      <c r="T415" s="183"/>
      <c r="AT415" s="178" t="s">
        <v>153</v>
      </c>
      <c r="AU415" s="178" t="s">
        <v>142</v>
      </c>
      <c r="AV415" s="15" t="s">
        <v>151</v>
      </c>
      <c r="AW415" s="15" t="s">
        <v>29</v>
      </c>
      <c r="AX415" s="15" t="s">
        <v>81</v>
      </c>
      <c r="AY415" s="178" t="s">
        <v>141</v>
      </c>
    </row>
    <row r="416" spans="1:65" s="2" customFormat="1" ht="55.5" customHeight="1" x14ac:dyDescent="0.2">
      <c r="A416" s="30"/>
      <c r="B416" s="119"/>
      <c r="C416" s="151" t="s">
        <v>457</v>
      </c>
      <c r="D416" s="151" t="s">
        <v>146</v>
      </c>
      <c r="E416" s="152" t="s">
        <v>458</v>
      </c>
      <c r="F416" s="153" t="s">
        <v>459</v>
      </c>
      <c r="G416" s="154" t="s">
        <v>200</v>
      </c>
      <c r="H416" s="155">
        <v>4.96</v>
      </c>
      <c r="I416" s="156"/>
      <c r="J416" s="156">
        <f>ROUND(I416*H416,2)</f>
        <v>0</v>
      </c>
      <c r="K416" s="153" t="s">
        <v>150</v>
      </c>
      <c r="L416" s="31"/>
      <c r="M416" s="157" t="s">
        <v>1</v>
      </c>
      <c r="N416" s="158" t="s">
        <v>39</v>
      </c>
      <c r="O416" s="159">
        <v>0.43</v>
      </c>
      <c r="P416" s="159">
        <f>O416*H416</f>
        <v>2.1328</v>
      </c>
      <c r="Q416" s="159">
        <v>0</v>
      </c>
      <c r="R416" s="159">
        <f>Q416*H416</f>
        <v>0</v>
      </c>
      <c r="S416" s="159">
        <v>0.27</v>
      </c>
      <c r="T416" s="160">
        <f>S416*H416</f>
        <v>1.3392000000000002</v>
      </c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R416" s="161" t="s">
        <v>151</v>
      </c>
      <c r="AT416" s="161" t="s">
        <v>146</v>
      </c>
      <c r="AU416" s="161" t="s">
        <v>142</v>
      </c>
      <c r="AY416" s="18" t="s">
        <v>141</v>
      </c>
      <c r="BE416" s="162">
        <f>IF(N416="základní",J416,0)</f>
        <v>0</v>
      </c>
      <c r="BF416" s="162">
        <f>IF(N416="snížená",J416,0)</f>
        <v>0</v>
      </c>
      <c r="BG416" s="162">
        <f>IF(N416="zákl. přenesená",J416,0)</f>
        <v>0</v>
      </c>
      <c r="BH416" s="162">
        <f>IF(N416="sníž. přenesená",J416,0)</f>
        <v>0</v>
      </c>
      <c r="BI416" s="162">
        <f>IF(N416="nulová",J416,0)</f>
        <v>0</v>
      </c>
      <c r="BJ416" s="18" t="s">
        <v>123</v>
      </c>
      <c r="BK416" s="162">
        <f>ROUND(I416*H416,2)</f>
        <v>0</v>
      </c>
      <c r="BL416" s="18" t="s">
        <v>151</v>
      </c>
      <c r="BM416" s="161" t="s">
        <v>460</v>
      </c>
    </row>
    <row r="417" spans="1:65" s="13" customFormat="1" x14ac:dyDescent="0.2">
      <c r="B417" s="163"/>
      <c r="D417" s="164" t="s">
        <v>153</v>
      </c>
      <c r="E417" s="165" t="s">
        <v>1</v>
      </c>
      <c r="F417" s="166" t="s">
        <v>154</v>
      </c>
      <c r="H417" s="165" t="s">
        <v>1</v>
      </c>
      <c r="L417" s="163"/>
      <c r="M417" s="167"/>
      <c r="N417" s="168"/>
      <c r="O417" s="168"/>
      <c r="P417" s="168"/>
      <c r="Q417" s="168"/>
      <c r="R417" s="168"/>
      <c r="S417" s="168"/>
      <c r="T417" s="169"/>
      <c r="AT417" s="165" t="s">
        <v>153</v>
      </c>
      <c r="AU417" s="165" t="s">
        <v>142</v>
      </c>
      <c r="AV417" s="13" t="s">
        <v>81</v>
      </c>
      <c r="AW417" s="13" t="s">
        <v>29</v>
      </c>
      <c r="AX417" s="13" t="s">
        <v>73</v>
      </c>
      <c r="AY417" s="165" t="s">
        <v>141</v>
      </c>
    </row>
    <row r="418" spans="1:65" s="13" customFormat="1" x14ac:dyDescent="0.2">
      <c r="B418" s="163"/>
      <c r="D418" s="164" t="s">
        <v>153</v>
      </c>
      <c r="E418" s="165" t="s">
        <v>1</v>
      </c>
      <c r="F418" s="166" t="s">
        <v>208</v>
      </c>
      <c r="H418" s="165" t="s">
        <v>1</v>
      </c>
      <c r="L418" s="163"/>
      <c r="M418" s="167"/>
      <c r="N418" s="168"/>
      <c r="O418" s="168"/>
      <c r="P418" s="168"/>
      <c r="Q418" s="168"/>
      <c r="R418" s="168"/>
      <c r="S418" s="168"/>
      <c r="T418" s="169"/>
      <c r="AT418" s="165" t="s">
        <v>153</v>
      </c>
      <c r="AU418" s="165" t="s">
        <v>142</v>
      </c>
      <c r="AV418" s="13" t="s">
        <v>81</v>
      </c>
      <c r="AW418" s="13" t="s">
        <v>29</v>
      </c>
      <c r="AX418" s="13" t="s">
        <v>73</v>
      </c>
      <c r="AY418" s="165" t="s">
        <v>141</v>
      </c>
    </row>
    <row r="419" spans="1:65" s="14" customFormat="1" x14ac:dyDescent="0.2">
      <c r="B419" s="170"/>
      <c r="D419" s="164" t="s">
        <v>153</v>
      </c>
      <c r="E419" s="171" t="s">
        <v>1</v>
      </c>
      <c r="F419" s="172" t="s">
        <v>461</v>
      </c>
      <c r="H419" s="173">
        <v>1.47</v>
      </c>
      <c r="L419" s="170"/>
      <c r="M419" s="174"/>
      <c r="N419" s="175"/>
      <c r="O419" s="175"/>
      <c r="P419" s="175"/>
      <c r="Q419" s="175"/>
      <c r="R419" s="175"/>
      <c r="S419" s="175"/>
      <c r="T419" s="176"/>
      <c r="AT419" s="171" t="s">
        <v>153</v>
      </c>
      <c r="AU419" s="171" t="s">
        <v>142</v>
      </c>
      <c r="AV419" s="14" t="s">
        <v>123</v>
      </c>
      <c r="AW419" s="14" t="s">
        <v>29</v>
      </c>
      <c r="AX419" s="14" t="s">
        <v>73</v>
      </c>
      <c r="AY419" s="171" t="s">
        <v>141</v>
      </c>
    </row>
    <row r="420" spans="1:65" s="13" customFormat="1" x14ac:dyDescent="0.2">
      <c r="B420" s="163"/>
      <c r="D420" s="164" t="s">
        <v>153</v>
      </c>
      <c r="E420" s="165" t="s">
        <v>1</v>
      </c>
      <c r="F420" s="166" t="s">
        <v>462</v>
      </c>
      <c r="H420" s="165" t="s">
        <v>1</v>
      </c>
      <c r="L420" s="163"/>
      <c r="M420" s="167"/>
      <c r="N420" s="168"/>
      <c r="O420" s="168"/>
      <c r="P420" s="168"/>
      <c r="Q420" s="168"/>
      <c r="R420" s="168"/>
      <c r="S420" s="168"/>
      <c r="T420" s="169"/>
      <c r="AT420" s="165" t="s">
        <v>153</v>
      </c>
      <c r="AU420" s="165" t="s">
        <v>142</v>
      </c>
      <c r="AV420" s="13" t="s">
        <v>81</v>
      </c>
      <c r="AW420" s="13" t="s">
        <v>29</v>
      </c>
      <c r="AX420" s="13" t="s">
        <v>73</v>
      </c>
      <c r="AY420" s="165" t="s">
        <v>141</v>
      </c>
    </row>
    <row r="421" spans="1:65" s="14" customFormat="1" x14ac:dyDescent="0.2">
      <c r="B421" s="170"/>
      <c r="D421" s="164" t="s">
        <v>153</v>
      </c>
      <c r="E421" s="171" t="s">
        <v>1</v>
      </c>
      <c r="F421" s="172" t="s">
        <v>463</v>
      </c>
      <c r="H421" s="173">
        <v>1.89</v>
      </c>
      <c r="L421" s="170"/>
      <c r="M421" s="174"/>
      <c r="N421" s="175"/>
      <c r="O421" s="175"/>
      <c r="P421" s="175"/>
      <c r="Q421" s="175"/>
      <c r="R421" s="175"/>
      <c r="S421" s="175"/>
      <c r="T421" s="176"/>
      <c r="AT421" s="171" t="s">
        <v>153</v>
      </c>
      <c r="AU421" s="171" t="s">
        <v>142</v>
      </c>
      <c r="AV421" s="14" t="s">
        <v>123</v>
      </c>
      <c r="AW421" s="14" t="s">
        <v>29</v>
      </c>
      <c r="AX421" s="14" t="s">
        <v>73</v>
      </c>
      <c r="AY421" s="171" t="s">
        <v>141</v>
      </c>
    </row>
    <row r="422" spans="1:65" s="13" customFormat="1" x14ac:dyDescent="0.2">
      <c r="B422" s="163"/>
      <c r="D422" s="164" t="s">
        <v>153</v>
      </c>
      <c r="E422" s="165" t="s">
        <v>1</v>
      </c>
      <c r="F422" s="166" t="s">
        <v>464</v>
      </c>
      <c r="H422" s="165" t="s">
        <v>1</v>
      </c>
      <c r="L422" s="163"/>
      <c r="M422" s="167"/>
      <c r="N422" s="168"/>
      <c r="O422" s="168"/>
      <c r="P422" s="168"/>
      <c r="Q422" s="168"/>
      <c r="R422" s="168"/>
      <c r="S422" s="168"/>
      <c r="T422" s="169"/>
      <c r="AT422" s="165" t="s">
        <v>153</v>
      </c>
      <c r="AU422" s="165" t="s">
        <v>142</v>
      </c>
      <c r="AV422" s="13" t="s">
        <v>81</v>
      </c>
      <c r="AW422" s="13" t="s">
        <v>29</v>
      </c>
      <c r="AX422" s="13" t="s">
        <v>73</v>
      </c>
      <c r="AY422" s="165" t="s">
        <v>141</v>
      </c>
    </row>
    <row r="423" spans="1:65" s="14" customFormat="1" x14ac:dyDescent="0.2">
      <c r="B423" s="170"/>
      <c r="D423" s="164" t="s">
        <v>153</v>
      </c>
      <c r="E423" s="171" t="s">
        <v>1</v>
      </c>
      <c r="F423" s="172" t="s">
        <v>465</v>
      </c>
      <c r="H423" s="173">
        <v>1.6</v>
      </c>
      <c r="L423" s="170"/>
      <c r="M423" s="174"/>
      <c r="N423" s="175"/>
      <c r="O423" s="175"/>
      <c r="P423" s="175"/>
      <c r="Q423" s="175"/>
      <c r="R423" s="175"/>
      <c r="S423" s="175"/>
      <c r="T423" s="176"/>
      <c r="AT423" s="171" t="s">
        <v>153</v>
      </c>
      <c r="AU423" s="171" t="s">
        <v>142</v>
      </c>
      <c r="AV423" s="14" t="s">
        <v>123</v>
      </c>
      <c r="AW423" s="14" t="s">
        <v>29</v>
      </c>
      <c r="AX423" s="14" t="s">
        <v>73</v>
      </c>
      <c r="AY423" s="171" t="s">
        <v>141</v>
      </c>
    </row>
    <row r="424" spans="1:65" s="15" customFormat="1" x14ac:dyDescent="0.2">
      <c r="B424" s="177"/>
      <c r="D424" s="164" t="s">
        <v>153</v>
      </c>
      <c r="E424" s="178" t="s">
        <v>1</v>
      </c>
      <c r="F424" s="179" t="s">
        <v>160</v>
      </c>
      <c r="H424" s="180">
        <v>4.96</v>
      </c>
      <c r="L424" s="177"/>
      <c r="M424" s="181"/>
      <c r="N424" s="182"/>
      <c r="O424" s="182"/>
      <c r="P424" s="182"/>
      <c r="Q424" s="182"/>
      <c r="R424" s="182"/>
      <c r="S424" s="182"/>
      <c r="T424" s="183"/>
      <c r="AT424" s="178" t="s">
        <v>153</v>
      </c>
      <c r="AU424" s="178" t="s">
        <v>142</v>
      </c>
      <c r="AV424" s="15" t="s">
        <v>151</v>
      </c>
      <c r="AW424" s="15" t="s">
        <v>29</v>
      </c>
      <c r="AX424" s="15" t="s">
        <v>81</v>
      </c>
      <c r="AY424" s="178" t="s">
        <v>141</v>
      </c>
    </row>
    <row r="425" spans="1:65" s="2" customFormat="1" ht="48" x14ac:dyDescent="0.2">
      <c r="A425" s="30"/>
      <c r="B425" s="119"/>
      <c r="C425" s="151" t="s">
        <v>466</v>
      </c>
      <c r="D425" s="151" t="s">
        <v>146</v>
      </c>
      <c r="E425" s="152" t="s">
        <v>467</v>
      </c>
      <c r="F425" s="153" t="s">
        <v>468</v>
      </c>
      <c r="G425" s="154" t="s">
        <v>200</v>
      </c>
      <c r="H425" s="155">
        <v>10.29</v>
      </c>
      <c r="I425" s="156"/>
      <c r="J425" s="156">
        <f>ROUND(I425*H425,2)</f>
        <v>0</v>
      </c>
      <c r="K425" s="153" t="s">
        <v>150</v>
      </c>
      <c r="L425" s="31"/>
      <c r="M425" s="157" t="s">
        <v>1</v>
      </c>
      <c r="N425" s="158" t="s">
        <v>39</v>
      </c>
      <c r="O425" s="159">
        <v>0.42499999999999999</v>
      </c>
      <c r="P425" s="159">
        <f>O425*H425</f>
        <v>4.3732499999999996</v>
      </c>
      <c r="Q425" s="159">
        <v>0</v>
      </c>
      <c r="R425" s="159">
        <f>Q425*H425</f>
        <v>0</v>
      </c>
      <c r="S425" s="159">
        <v>5.5E-2</v>
      </c>
      <c r="T425" s="160">
        <f>S425*H425</f>
        <v>0.56594999999999995</v>
      </c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R425" s="161" t="s">
        <v>151</v>
      </c>
      <c r="AT425" s="161" t="s">
        <v>146</v>
      </c>
      <c r="AU425" s="161" t="s">
        <v>142</v>
      </c>
      <c r="AY425" s="18" t="s">
        <v>141</v>
      </c>
      <c r="BE425" s="162">
        <f>IF(N425="základní",J425,0)</f>
        <v>0</v>
      </c>
      <c r="BF425" s="162">
        <f>IF(N425="snížená",J425,0)</f>
        <v>0</v>
      </c>
      <c r="BG425" s="162">
        <f>IF(N425="zákl. přenesená",J425,0)</f>
        <v>0</v>
      </c>
      <c r="BH425" s="162">
        <f>IF(N425="sníž. přenesená",J425,0)</f>
        <v>0</v>
      </c>
      <c r="BI425" s="162">
        <f>IF(N425="nulová",J425,0)</f>
        <v>0</v>
      </c>
      <c r="BJ425" s="18" t="s">
        <v>123</v>
      </c>
      <c r="BK425" s="162">
        <f>ROUND(I425*H425,2)</f>
        <v>0</v>
      </c>
      <c r="BL425" s="18" t="s">
        <v>151</v>
      </c>
      <c r="BM425" s="161" t="s">
        <v>469</v>
      </c>
    </row>
    <row r="426" spans="1:65" s="13" customFormat="1" x14ac:dyDescent="0.2">
      <c r="B426" s="163"/>
      <c r="D426" s="164" t="s">
        <v>153</v>
      </c>
      <c r="E426" s="165" t="s">
        <v>1</v>
      </c>
      <c r="F426" s="166" t="s">
        <v>154</v>
      </c>
      <c r="H426" s="165" t="s">
        <v>1</v>
      </c>
      <c r="L426" s="163"/>
      <c r="M426" s="167"/>
      <c r="N426" s="168"/>
      <c r="O426" s="168"/>
      <c r="P426" s="168"/>
      <c r="Q426" s="168"/>
      <c r="R426" s="168"/>
      <c r="S426" s="168"/>
      <c r="T426" s="169"/>
      <c r="AT426" s="165" t="s">
        <v>153</v>
      </c>
      <c r="AU426" s="165" t="s">
        <v>142</v>
      </c>
      <c r="AV426" s="13" t="s">
        <v>81</v>
      </c>
      <c r="AW426" s="13" t="s">
        <v>29</v>
      </c>
      <c r="AX426" s="13" t="s">
        <v>73</v>
      </c>
      <c r="AY426" s="165" t="s">
        <v>141</v>
      </c>
    </row>
    <row r="427" spans="1:65" s="14" customFormat="1" x14ac:dyDescent="0.2">
      <c r="B427" s="170"/>
      <c r="D427" s="164" t="s">
        <v>153</v>
      </c>
      <c r="E427" s="171" t="s">
        <v>1</v>
      </c>
      <c r="F427" s="172" t="s">
        <v>470</v>
      </c>
      <c r="H427" s="173">
        <v>1.47</v>
      </c>
      <c r="L427" s="170"/>
      <c r="M427" s="174"/>
      <c r="N427" s="175"/>
      <c r="O427" s="175"/>
      <c r="P427" s="175"/>
      <c r="Q427" s="175"/>
      <c r="R427" s="175"/>
      <c r="S427" s="175"/>
      <c r="T427" s="176"/>
      <c r="AT427" s="171" t="s">
        <v>153</v>
      </c>
      <c r="AU427" s="171" t="s">
        <v>142</v>
      </c>
      <c r="AV427" s="14" t="s">
        <v>123</v>
      </c>
      <c r="AW427" s="14" t="s">
        <v>29</v>
      </c>
      <c r="AX427" s="14" t="s">
        <v>73</v>
      </c>
      <c r="AY427" s="171" t="s">
        <v>141</v>
      </c>
    </row>
    <row r="428" spans="1:65" s="14" customFormat="1" x14ac:dyDescent="0.2">
      <c r="B428" s="170"/>
      <c r="D428" s="164" t="s">
        <v>153</v>
      </c>
      <c r="E428" s="171" t="s">
        <v>1</v>
      </c>
      <c r="F428" s="172" t="s">
        <v>471</v>
      </c>
      <c r="H428" s="173">
        <v>1.47</v>
      </c>
      <c r="L428" s="170"/>
      <c r="M428" s="174"/>
      <c r="N428" s="175"/>
      <c r="O428" s="175"/>
      <c r="P428" s="175"/>
      <c r="Q428" s="175"/>
      <c r="R428" s="175"/>
      <c r="S428" s="175"/>
      <c r="T428" s="176"/>
      <c r="AT428" s="171" t="s">
        <v>153</v>
      </c>
      <c r="AU428" s="171" t="s">
        <v>142</v>
      </c>
      <c r="AV428" s="14" t="s">
        <v>123</v>
      </c>
      <c r="AW428" s="14" t="s">
        <v>29</v>
      </c>
      <c r="AX428" s="14" t="s">
        <v>73</v>
      </c>
      <c r="AY428" s="171" t="s">
        <v>141</v>
      </c>
    </row>
    <row r="429" spans="1:65" s="14" customFormat="1" x14ac:dyDescent="0.2">
      <c r="B429" s="170"/>
      <c r="D429" s="164" t="s">
        <v>153</v>
      </c>
      <c r="E429" s="171" t="s">
        <v>1</v>
      </c>
      <c r="F429" s="172" t="s">
        <v>472</v>
      </c>
      <c r="H429" s="173">
        <v>2.1</v>
      </c>
      <c r="L429" s="170"/>
      <c r="M429" s="174"/>
      <c r="N429" s="175"/>
      <c r="O429" s="175"/>
      <c r="P429" s="175"/>
      <c r="Q429" s="175"/>
      <c r="R429" s="175"/>
      <c r="S429" s="175"/>
      <c r="T429" s="176"/>
      <c r="AT429" s="171" t="s">
        <v>153</v>
      </c>
      <c r="AU429" s="171" t="s">
        <v>142</v>
      </c>
      <c r="AV429" s="14" t="s">
        <v>123</v>
      </c>
      <c r="AW429" s="14" t="s">
        <v>29</v>
      </c>
      <c r="AX429" s="14" t="s">
        <v>73</v>
      </c>
      <c r="AY429" s="171" t="s">
        <v>141</v>
      </c>
    </row>
    <row r="430" spans="1:65" s="14" customFormat="1" x14ac:dyDescent="0.2">
      <c r="B430" s="170"/>
      <c r="D430" s="164" t="s">
        <v>153</v>
      </c>
      <c r="E430" s="171" t="s">
        <v>1</v>
      </c>
      <c r="F430" s="172" t="s">
        <v>473</v>
      </c>
      <c r="H430" s="173">
        <v>2.1</v>
      </c>
      <c r="L430" s="170"/>
      <c r="M430" s="174"/>
      <c r="N430" s="175"/>
      <c r="O430" s="175"/>
      <c r="P430" s="175"/>
      <c r="Q430" s="175"/>
      <c r="R430" s="175"/>
      <c r="S430" s="175"/>
      <c r="T430" s="176"/>
      <c r="AT430" s="171" t="s">
        <v>153</v>
      </c>
      <c r="AU430" s="171" t="s">
        <v>142</v>
      </c>
      <c r="AV430" s="14" t="s">
        <v>123</v>
      </c>
      <c r="AW430" s="14" t="s">
        <v>29</v>
      </c>
      <c r="AX430" s="14" t="s">
        <v>73</v>
      </c>
      <c r="AY430" s="171" t="s">
        <v>141</v>
      </c>
    </row>
    <row r="431" spans="1:65" s="14" customFormat="1" x14ac:dyDescent="0.2">
      <c r="B431" s="170"/>
      <c r="D431" s="164" t="s">
        <v>153</v>
      </c>
      <c r="E431" s="171" t="s">
        <v>1</v>
      </c>
      <c r="F431" s="172" t="s">
        <v>474</v>
      </c>
      <c r="H431" s="173">
        <v>1.05</v>
      </c>
      <c r="L431" s="170"/>
      <c r="M431" s="174"/>
      <c r="N431" s="175"/>
      <c r="O431" s="175"/>
      <c r="P431" s="175"/>
      <c r="Q431" s="175"/>
      <c r="R431" s="175"/>
      <c r="S431" s="175"/>
      <c r="T431" s="176"/>
      <c r="AT431" s="171" t="s">
        <v>153</v>
      </c>
      <c r="AU431" s="171" t="s">
        <v>142</v>
      </c>
      <c r="AV431" s="14" t="s">
        <v>123</v>
      </c>
      <c r="AW431" s="14" t="s">
        <v>29</v>
      </c>
      <c r="AX431" s="14" t="s">
        <v>73</v>
      </c>
      <c r="AY431" s="171" t="s">
        <v>141</v>
      </c>
    </row>
    <row r="432" spans="1:65" s="14" customFormat="1" x14ac:dyDescent="0.2">
      <c r="B432" s="170"/>
      <c r="D432" s="164" t="s">
        <v>153</v>
      </c>
      <c r="E432" s="171" t="s">
        <v>1</v>
      </c>
      <c r="F432" s="172" t="s">
        <v>475</v>
      </c>
      <c r="H432" s="173">
        <v>2.1</v>
      </c>
      <c r="L432" s="170"/>
      <c r="M432" s="174"/>
      <c r="N432" s="175"/>
      <c r="O432" s="175"/>
      <c r="P432" s="175"/>
      <c r="Q432" s="175"/>
      <c r="R432" s="175"/>
      <c r="S432" s="175"/>
      <c r="T432" s="176"/>
      <c r="AT432" s="171" t="s">
        <v>153</v>
      </c>
      <c r="AU432" s="171" t="s">
        <v>142</v>
      </c>
      <c r="AV432" s="14" t="s">
        <v>123</v>
      </c>
      <c r="AW432" s="14" t="s">
        <v>29</v>
      </c>
      <c r="AX432" s="14" t="s">
        <v>73</v>
      </c>
      <c r="AY432" s="171" t="s">
        <v>141</v>
      </c>
    </row>
    <row r="433" spans="1:65" s="15" customFormat="1" x14ac:dyDescent="0.2">
      <c r="B433" s="177"/>
      <c r="D433" s="164" t="s">
        <v>153</v>
      </c>
      <c r="E433" s="178" t="s">
        <v>1</v>
      </c>
      <c r="F433" s="179" t="s">
        <v>160</v>
      </c>
      <c r="H433" s="180">
        <v>10.29</v>
      </c>
      <c r="L433" s="177"/>
      <c r="M433" s="181"/>
      <c r="N433" s="182"/>
      <c r="O433" s="182"/>
      <c r="P433" s="182"/>
      <c r="Q433" s="182"/>
      <c r="R433" s="182"/>
      <c r="S433" s="182"/>
      <c r="T433" s="183"/>
      <c r="AT433" s="178" t="s">
        <v>153</v>
      </c>
      <c r="AU433" s="178" t="s">
        <v>142</v>
      </c>
      <c r="AV433" s="15" t="s">
        <v>151</v>
      </c>
      <c r="AW433" s="15" t="s">
        <v>29</v>
      </c>
      <c r="AX433" s="15" t="s">
        <v>81</v>
      </c>
      <c r="AY433" s="178" t="s">
        <v>141</v>
      </c>
    </row>
    <row r="434" spans="1:65" s="2" customFormat="1" ht="36" x14ac:dyDescent="0.2">
      <c r="A434" s="30"/>
      <c r="B434" s="119"/>
      <c r="C434" s="151" t="s">
        <v>476</v>
      </c>
      <c r="D434" s="151" t="s">
        <v>146</v>
      </c>
      <c r="E434" s="152" t="s">
        <v>477</v>
      </c>
      <c r="F434" s="153" t="s">
        <v>478</v>
      </c>
      <c r="G434" s="154" t="s">
        <v>249</v>
      </c>
      <c r="H434" s="155">
        <v>8</v>
      </c>
      <c r="I434" s="156"/>
      <c r="J434" s="156">
        <f>ROUND(I434*H434,2)</f>
        <v>0</v>
      </c>
      <c r="K434" s="153" t="s">
        <v>150</v>
      </c>
      <c r="L434" s="31"/>
      <c r="M434" s="157" t="s">
        <v>1</v>
      </c>
      <c r="N434" s="158" t="s">
        <v>39</v>
      </c>
      <c r="O434" s="159">
        <v>0.77200000000000002</v>
      </c>
      <c r="P434" s="159">
        <f>O434*H434</f>
        <v>6.1760000000000002</v>
      </c>
      <c r="Q434" s="159">
        <v>0</v>
      </c>
      <c r="R434" s="159">
        <f>Q434*H434</f>
        <v>0</v>
      </c>
      <c r="S434" s="159">
        <v>3.1E-2</v>
      </c>
      <c r="T434" s="160">
        <f>S434*H434</f>
        <v>0.248</v>
      </c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R434" s="161" t="s">
        <v>151</v>
      </c>
      <c r="AT434" s="161" t="s">
        <v>146</v>
      </c>
      <c r="AU434" s="161" t="s">
        <v>142</v>
      </c>
      <c r="AY434" s="18" t="s">
        <v>141</v>
      </c>
      <c r="BE434" s="162">
        <f>IF(N434="základní",J434,0)</f>
        <v>0</v>
      </c>
      <c r="BF434" s="162">
        <f>IF(N434="snížená",J434,0)</f>
        <v>0</v>
      </c>
      <c r="BG434" s="162">
        <f>IF(N434="zákl. přenesená",J434,0)</f>
        <v>0</v>
      </c>
      <c r="BH434" s="162">
        <f>IF(N434="sníž. přenesená",J434,0)</f>
        <v>0</v>
      </c>
      <c r="BI434" s="162">
        <f>IF(N434="nulová",J434,0)</f>
        <v>0</v>
      </c>
      <c r="BJ434" s="18" t="s">
        <v>123</v>
      </c>
      <c r="BK434" s="162">
        <f>ROUND(I434*H434,2)</f>
        <v>0</v>
      </c>
      <c r="BL434" s="18" t="s">
        <v>151</v>
      </c>
      <c r="BM434" s="161" t="s">
        <v>479</v>
      </c>
    </row>
    <row r="435" spans="1:65" s="13" customFormat="1" x14ac:dyDescent="0.2">
      <c r="B435" s="163"/>
      <c r="D435" s="164" t="s">
        <v>153</v>
      </c>
      <c r="E435" s="165" t="s">
        <v>1</v>
      </c>
      <c r="F435" s="166" t="s">
        <v>154</v>
      </c>
      <c r="H435" s="165" t="s">
        <v>1</v>
      </c>
      <c r="L435" s="163"/>
      <c r="M435" s="167"/>
      <c r="N435" s="168"/>
      <c r="O435" s="168"/>
      <c r="P435" s="168"/>
      <c r="Q435" s="168"/>
      <c r="R435" s="168"/>
      <c r="S435" s="168"/>
      <c r="T435" s="169"/>
      <c r="AT435" s="165" t="s">
        <v>153</v>
      </c>
      <c r="AU435" s="165" t="s">
        <v>142</v>
      </c>
      <c r="AV435" s="13" t="s">
        <v>81</v>
      </c>
      <c r="AW435" s="13" t="s">
        <v>29</v>
      </c>
      <c r="AX435" s="13" t="s">
        <v>73</v>
      </c>
      <c r="AY435" s="165" t="s">
        <v>141</v>
      </c>
    </row>
    <row r="436" spans="1:65" s="14" customFormat="1" x14ac:dyDescent="0.2">
      <c r="B436" s="170"/>
      <c r="D436" s="164" t="s">
        <v>153</v>
      </c>
      <c r="E436" s="171" t="s">
        <v>1</v>
      </c>
      <c r="F436" s="172" t="s">
        <v>252</v>
      </c>
      <c r="H436" s="173">
        <v>2</v>
      </c>
      <c r="L436" s="170"/>
      <c r="M436" s="174"/>
      <c r="N436" s="175"/>
      <c r="O436" s="175"/>
      <c r="P436" s="175"/>
      <c r="Q436" s="175"/>
      <c r="R436" s="175"/>
      <c r="S436" s="175"/>
      <c r="T436" s="176"/>
      <c r="AT436" s="171" t="s">
        <v>153</v>
      </c>
      <c r="AU436" s="171" t="s">
        <v>142</v>
      </c>
      <c r="AV436" s="14" t="s">
        <v>123</v>
      </c>
      <c r="AW436" s="14" t="s">
        <v>29</v>
      </c>
      <c r="AX436" s="14" t="s">
        <v>73</v>
      </c>
      <c r="AY436" s="171" t="s">
        <v>141</v>
      </c>
    </row>
    <row r="437" spans="1:65" s="14" customFormat="1" x14ac:dyDescent="0.2">
      <c r="B437" s="170"/>
      <c r="D437" s="164" t="s">
        <v>153</v>
      </c>
      <c r="E437" s="171" t="s">
        <v>1</v>
      </c>
      <c r="F437" s="172" t="s">
        <v>253</v>
      </c>
      <c r="H437" s="173">
        <v>2</v>
      </c>
      <c r="L437" s="170"/>
      <c r="M437" s="174"/>
      <c r="N437" s="175"/>
      <c r="O437" s="175"/>
      <c r="P437" s="175"/>
      <c r="Q437" s="175"/>
      <c r="R437" s="175"/>
      <c r="S437" s="175"/>
      <c r="T437" s="176"/>
      <c r="AT437" s="171" t="s">
        <v>153</v>
      </c>
      <c r="AU437" s="171" t="s">
        <v>142</v>
      </c>
      <c r="AV437" s="14" t="s">
        <v>123</v>
      </c>
      <c r="AW437" s="14" t="s">
        <v>29</v>
      </c>
      <c r="AX437" s="14" t="s">
        <v>73</v>
      </c>
      <c r="AY437" s="171" t="s">
        <v>141</v>
      </c>
    </row>
    <row r="438" spans="1:65" s="14" customFormat="1" x14ac:dyDescent="0.2">
      <c r="B438" s="170"/>
      <c r="D438" s="164" t="s">
        <v>153</v>
      </c>
      <c r="E438" s="171" t="s">
        <v>1</v>
      </c>
      <c r="F438" s="172" t="s">
        <v>254</v>
      </c>
      <c r="H438" s="173">
        <v>2</v>
      </c>
      <c r="L438" s="170"/>
      <c r="M438" s="174"/>
      <c r="N438" s="175"/>
      <c r="O438" s="175"/>
      <c r="P438" s="175"/>
      <c r="Q438" s="175"/>
      <c r="R438" s="175"/>
      <c r="S438" s="175"/>
      <c r="T438" s="176"/>
      <c r="AT438" s="171" t="s">
        <v>153</v>
      </c>
      <c r="AU438" s="171" t="s">
        <v>142</v>
      </c>
      <c r="AV438" s="14" t="s">
        <v>123</v>
      </c>
      <c r="AW438" s="14" t="s">
        <v>29</v>
      </c>
      <c r="AX438" s="14" t="s">
        <v>73</v>
      </c>
      <c r="AY438" s="171" t="s">
        <v>141</v>
      </c>
    </row>
    <row r="439" spans="1:65" s="14" customFormat="1" x14ac:dyDescent="0.2">
      <c r="B439" s="170"/>
      <c r="D439" s="164" t="s">
        <v>153</v>
      </c>
      <c r="E439" s="171" t="s">
        <v>1</v>
      </c>
      <c r="F439" s="172" t="s">
        <v>480</v>
      </c>
      <c r="H439" s="173">
        <v>2</v>
      </c>
      <c r="L439" s="170"/>
      <c r="M439" s="174"/>
      <c r="N439" s="175"/>
      <c r="O439" s="175"/>
      <c r="P439" s="175"/>
      <c r="Q439" s="175"/>
      <c r="R439" s="175"/>
      <c r="S439" s="175"/>
      <c r="T439" s="176"/>
      <c r="AT439" s="171" t="s">
        <v>153</v>
      </c>
      <c r="AU439" s="171" t="s">
        <v>142</v>
      </c>
      <c r="AV439" s="14" t="s">
        <v>123</v>
      </c>
      <c r="AW439" s="14" t="s">
        <v>29</v>
      </c>
      <c r="AX439" s="14" t="s">
        <v>73</v>
      </c>
      <c r="AY439" s="171" t="s">
        <v>141</v>
      </c>
    </row>
    <row r="440" spans="1:65" s="15" customFormat="1" x14ac:dyDescent="0.2">
      <c r="B440" s="177"/>
      <c r="D440" s="164" t="s">
        <v>153</v>
      </c>
      <c r="E440" s="178" t="s">
        <v>1</v>
      </c>
      <c r="F440" s="179" t="s">
        <v>160</v>
      </c>
      <c r="H440" s="180">
        <v>8</v>
      </c>
      <c r="L440" s="177"/>
      <c r="M440" s="181"/>
      <c r="N440" s="182"/>
      <c r="O440" s="182"/>
      <c r="P440" s="182"/>
      <c r="Q440" s="182"/>
      <c r="R440" s="182"/>
      <c r="S440" s="182"/>
      <c r="T440" s="183"/>
      <c r="AT440" s="178" t="s">
        <v>153</v>
      </c>
      <c r="AU440" s="178" t="s">
        <v>142</v>
      </c>
      <c r="AV440" s="15" t="s">
        <v>151</v>
      </c>
      <c r="AW440" s="15" t="s">
        <v>29</v>
      </c>
      <c r="AX440" s="15" t="s">
        <v>81</v>
      </c>
      <c r="AY440" s="178" t="s">
        <v>141</v>
      </c>
    </row>
    <row r="441" spans="1:65" s="2" customFormat="1" ht="44.25" customHeight="1" x14ac:dyDescent="0.2">
      <c r="A441" s="30"/>
      <c r="B441" s="119"/>
      <c r="C441" s="151" t="s">
        <v>481</v>
      </c>
      <c r="D441" s="151" t="s">
        <v>146</v>
      </c>
      <c r="E441" s="152" t="s">
        <v>482</v>
      </c>
      <c r="F441" s="153" t="s">
        <v>483</v>
      </c>
      <c r="G441" s="154" t="s">
        <v>200</v>
      </c>
      <c r="H441" s="155">
        <v>176.45</v>
      </c>
      <c r="I441" s="156"/>
      <c r="J441" s="156">
        <f>ROUND(I441*H441,2)</f>
        <v>0</v>
      </c>
      <c r="K441" s="153" t="s">
        <v>150</v>
      </c>
      <c r="L441" s="31"/>
      <c r="M441" s="157" t="s">
        <v>1</v>
      </c>
      <c r="N441" s="158" t="s">
        <v>39</v>
      </c>
      <c r="O441" s="159">
        <v>0.16200000000000001</v>
      </c>
      <c r="P441" s="159">
        <f>O441*H441</f>
        <v>28.584899999999998</v>
      </c>
      <c r="Q441" s="159">
        <v>0</v>
      </c>
      <c r="R441" s="159">
        <f>Q441*H441</f>
        <v>0</v>
      </c>
      <c r="S441" s="159">
        <v>3.5000000000000003E-2</v>
      </c>
      <c r="T441" s="160">
        <f>S441*H441</f>
        <v>6.1757499999999999</v>
      </c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R441" s="161" t="s">
        <v>151</v>
      </c>
      <c r="AT441" s="161" t="s">
        <v>146</v>
      </c>
      <c r="AU441" s="161" t="s">
        <v>142</v>
      </c>
      <c r="AY441" s="18" t="s">
        <v>141</v>
      </c>
      <c r="BE441" s="162">
        <f>IF(N441="základní",J441,0)</f>
        <v>0</v>
      </c>
      <c r="BF441" s="162">
        <f>IF(N441="snížená",J441,0)</f>
        <v>0</v>
      </c>
      <c r="BG441" s="162">
        <f>IF(N441="zákl. přenesená",J441,0)</f>
        <v>0</v>
      </c>
      <c r="BH441" s="162">
        <f>IF(N441="sníž. přenesená",J441,0)</f>
        <v>0</v>
      </c>
      <c r="BI441" s="162">
        <f>IF(N441="nulová",J441,0)</f>
        <v>0</v>
      </c>
      <c r="BJ441" s="18" t="s">
        <v>123</v>
      </c>
      <c r="BK441" s="162">
        <f>ROUND(I441*H441,2)</f>
        <v>0</v>
      </c>
      <c r="BL441" s="18" t="s">
        <v>151</v>
      </c>
      <c r="BM441" s="161" t="s">
        <v>484</v>
      </c>
    </row>
    <row r="442" spans="1:65" s="13" customFormat="1" x14ac:dyDescent="0.2">
      <c r="B442" s="163"/>
      <c r="D442" s="164" t="s">
        <v>153</v>
      </c>
      <c r="E442" s="165" t="s">
        <v>1</v>
      </c>
      <c r="F442" s="166" t="s">
        <v>154</v>
      </c>
      <c r="H442" s="165" t="s">
        <v>1</v>
      </c>
      <c r="L442" s="163"/>
      <c r="M442" s="167"/>
      <c r="N442" s="168"/>
      <c r="O442" s="168"/>
      <c r="P442" s="168"/>
      <c r="Q442" s="168"/>
      <c r="R442" s="168"/>
      <c r="S442" s="168"/>
      <c r="T442" s="169"/>
      <c r="AT442" s="165" t="s">
        <v>153</v>
      </c>
      <c r="AU442" s="165" t="s">
        <v>142</v>
      </c>
      <c r="AV442" s="13" t="s">
        <v>81</v>
      </c>
      <c r="AW442" s="13" t="s">
        <v>29</v>
      </c>
      <c r="AX442" s="13" t="s">
        <v>73</v>
      </c>
      <c r="AY442" s="165" t="s">
        <v>141</v>
      </c>
    </row>
    <row r="443" spans="1:65" s="14" customFormat="1" x14ac:dyDescent="0.2">
      <c r="B443" s="170"/>
      <c r="D443" s="164" t="s">
        <v>153</v>
      </c>
      <c r="E443" s="171" t="s">
        <v>1</v>
      </c>
      <c r="F443" s="172" t="s">
        <v>336</v>
      </c>
      <c r="H443" s="173">
        <v>6.65</v>
      </c>
      <c r="L443" s="170"/>
      <c r="M443" s="174"/>
      <c r="N443" s="175"/>
      <c r="O443" s="175"/>
      <c r="P443" s="175"/>
      <c r="Q443" s="175"/>
      <c r="R443" s="175"/>
      <c r="S443" s="175"/>
      <c r="T443" s="176"/>
      <c r="AT443" s="171" t="s">
        <v>153</v>
      </c>
      <c r="AU443" s="171" t="s">
        <v>142</v>
      </c>
      <c r="AV443" s="14" t="s">
        <v>123</v>
      </c>
      <c r="AW443" s="14" t="s">
        <v>29</v>
      </c>
      <c r="AX443" s="14" t="s">
        <v>73</v>
      </c>
      <c r="AY443" s="171" t="s">
        <v>141</v>
      </c>
    </row>
    <row r="444" spans="1:65" s="14" customFormat="1" x14ac:dyDescent="0.2">
      <c r="B444" s="170"/>
      <c r="D444" s="164" t="s">
        <v>153</v>
      </c>
      <c r="E444" s="171" t="s">
        <v>1</v>
      </c>
      <c r="F444" s="172" t="s">
        <v>337</v>
      </c>
      <c r="H444" s="173">
        <v>6.66</v>
      </c>
      <c r="L444" s="170"/>
      <c r="M444" s="174"/>
      <c r="N444" s="175"/>
      <c r="O444" s="175"/>
      <c r="P444" s="175"/>
      <c r="Q444" s="175"/>
      <c r="R444" s="175"/>
      <c r="S444" s="175"/>
      <c r="T444" s="176"/>
      <c r="AT444" s="171" t="s">
        <v>153</v>
      </c>
      <c r="AU444" s="171" t="s">
        <v>142</v>
      </c>
      <c r="AV444" s="14" t="s">
        <v>123</v>
      </c>
      <c r="AW444" s="14" t="s">
        <v>29</v>
      </c>
      <c r="AX444" s="14" t="s">
        <v>73</v>
      </c>
      <c r="AY444" s="171" t="s">
        <v>141</v>
      </c>
    </row>
    <row r="445" spans="1:65" s="16" customFormat="1" x14ac:dyDescent="0.2">
      <c r="B445" s="184"/>
      <c r="D445" s="164" t="s">
        <v>153</v>
      </c>
      <c r="E445" s="185" t="s">
        <v>1</v>
      </c>
      <c r="F445" s="186" t="s">
        <v>173</v>
      </c>
      <c r="H445" s="187">
        <v>13.31</v>
      </c>
      <c r="L445" s="184"/>
      <c r="M445" s="188"/>
      <c r="N445" s="189"/>
      <c r="O445" s="189"/>
      <c r="P445" s="189"/>
      <c r="Q445" s="189"/>
      <c r="R445" s="189"/>
      <c r="S445" s="189"/>
      <c r="T445" s="190"/>
      <c r="AT445" s="185" t="s">
        <v>153</v>
      </c>
      <c r="AU445" s="185" t="s">
        <v>142</v>
      </c>
      <c r="AV445" s="16" t="s">
        <v>142</v>
      </c>
      <c r="AW445" s="16" t="s">
        <v>29</v>
      </c>
      <c r="AX445" s="16" t="s">
        <v>73</v>
      </c>
      <c r="AY445" s="185" t="s">
        <v>141</v>
      </c>
    </row>
    <row r="446" spans="1:65" s="13" customFormat="1" x14ac:dyDescent="0.2">
      <c r="B446" s="163"/>
      <c r="D446" s="164" t="s">
        <v>153</v>
      </c>
      <c r="E446" s="165" t="s">
        <v>1</v>
      </c>
      <c r="F446" s="166" t="s">
        <v>274</v>
      </c>
      <c r="H446" s="165" t="s">
        <v>1</v>
      </c>
      <c r="L446" s="163"/>
      <c r="M446" s="167"/>
      <c r="N446" s="168"/>
      <c r="O446" s="168"/>
      <c r="P446" s="168"/>
      <c r="Q446" s="168"/>
      <c r="R446" s="168"/>
      <c r="S446" s="168"/>
      <c r="T446" s="169"/>
      <c r="AT446" s="165" t="s">
        <v>153</v>
      </c>
      <c r="AU446" s="165" t="s">
        <v>142</v>
      </c>
      <c r="AV446" s="13" t="s">
        <v>81</v>
      </c>
      <c r="AW446" s="13" t="s">
        <v>29</v>
      </c>
      <c r="AX446" s="13" t="s">
        <v>73</v>
      </c>
      <c r="AY446" s="165" t="s">
        <v>141</v>
      </c>
    </row>
    <row r="447" spans="1:65" s="14" customFormat="1" x14ac:dyDescent="0.2">
      <c r="B447" s="170"/>
      <c r="D447" s="164" t="s">
        <v>153</v>
      </c>
      <c r="E447" s="171" t="s">
        <v>1</v>
      </c>
      <c r="F447" s="172" t="s">
        <v>345</v>
      </c>
      <c r="H447" s="173">
        <v>15.74</v>
      </c>
      <c r="L447" s="170"/>
      <c r="M447" s="174"/>
      <c r="N447" s="175"/>
      <c r="O447" s="175"/>
      <c r="P447" s="175"/>
      <c r="Q447" s="175"/>
      <c r="R447" s="175"/>
      <c r="S447" s="175"/>
      <c r="T447" s="176"/>
      <c r="AT447" s="171" t="s">
        <v>153</v>
      </c>
      <c r="AU447" s="171" t="s">
        <v>142</v>
      </c>
      <c r="AV447" s="14" t="s">
        <v>123</v>
      </c>
      <c r="AW447" s="14" t="s">
        <v>29</v>
      </c>
      <c r="AX447" s="14" t="s">
        <v>73</v>
      </c>
      <c r="AY447" s="171" t="s">
        <v>141</v>
      </c>
    </row>
    <row r="448" spans="1:65" s="14" customFormat="1" x14ac:dyDescent="0.2">
      <c r="B448" s="170"/>
      <c r="D448" s="164" t="s">
        <v>153</v>
      </c>
      <c r="E448" s="171" t="s">
        <v>1</v>
      </c>
      <c r="F448" s="172" t="s">
        <v>346</v>
      </c>
      <c r="H448" s="173">
        <v>1.62</v>
      </c>
      <c r="L448" s="170"/>
      <c r="M448" s="174"/>
      <c r="N448" s="175"/>
      <c r="O448" s="175"/>
      <c r="P448" s="175"/>
      <c r="Q448" s="175"/>
      <c r="R448" s="175"/>
      <c r="S448" s="175"/>
      <c r="T448" s="176"/>
      <c r="AT448" s="171" t="s">
        <v>153</v>
      </c>
      <c r="AU448" s="171" t="s">
        <v>142</v>
      </c>
      <c r="AV448" s="14" t="s">
        <v>123</v>
      </c>
      <c r="AW448" s="14" t="s">
        <v>29</v>
      </c>
      <c r="AX448" s="14" t="s">
        <v>73</v>
      </c>
      <c r="AY448" s="171" t="s">
        <v>141</v>
      </c>
    </row>
    <row r="449" spans="1:65" s="14" customFormat="1" x14ac:dyDescent="0.2">
      <c r="B449" s="170"/>
      <c r="D449" s="164" t="s">
        <v>153</v>
      </c>
      <c r="E449" s="171" t="s">
        <v>1</v>
      </c>
      <c r="F449" s="172" t="s">
        <v>347</v>
      </c>
      <c r="H449" s="173">
        <v>4.59</v>
      </c>
      <c r="L449" s="170"/>
      <c r="M449" s="174"/>
      <c r="N449" s="175"/>
      <c r="O449" s="175"/>
      <c r="P449" s="175"/>
      <c r="Q449" s="175"/>
      <c r="R449" s="175"/>
      <c r="S449" s="175"/>
      <c r="T449" s="176"/>
      <c r="AT449" s="171" t="s">
        <v>153</v>
      </c>
      <c r="AU449" s="171" t="s">
        <v>142</v>
      </c>
      <c r="AV449" s="14" t="s">
        <v>123</v>
      </c>
      <c r="AW449" s="14" t="s">
        <v>29</v>
      </c>
      <c r="AX449" s="14" t="s">
        <v>73</v>
      </c>
      <c r="AY449" s="171" t="s">
        <v>141</v>
      </c>
    </row>
    <row r="450" spans="1:65" s="14" customFormat="1" x14ac:dyDescent="0.2">
      <c r="B450" s="170"/>
      <c r="D450" s="164" t="s">
        <v>153</v>
      </c>
      <c r="E450" s="171" t="s">
        <v>1</v>
      </c>
      <c r="F450" s="172" t="s">
        <v>348</v>
      </c>
      <c r="H450" s="173">
        <v>4.32</v>
      </c>
      <c r="L450" s="170"/>
      <c r="M450" s="174"/>
      <c r="N450" s="175"/>
      <c r="O450" s="175"/>
      <c r="P450" s="175"/>
      <c r="Q450" s="175"/>
      <c r="R450" s="175"/>
      <c r="S450" s="175"/>
      <c r="T450" s="176"/>
      <c r="AT450" s="171" t="s">
        <v>153</v>
      </c>
      <c r="AU450" s="171" t="s">
        <v>142</v>
      </c>
      <c r="AV450" s="14" t="s">
        <v>123</v>
      </c>
      <c r="AW450" s="14" t="s">
        <v>29</v>
      </c>
      <c r="AX450" s="14" t="s">
        <v>73</v>
      </c>
      <c r="AY450" s="171" t="s">
        <v>141</v>
      </c>
    </row>
    <row r="451" spans="1:65" s="14" customFormat="1" x14ac:dyDescent="0.2">
      <c r="B451" s="170"/>
      <c r="D451" s="164" t="s">
        <v>153</v>
      </c>
      <c r="E451" s="171" t="s">
        <v>1</v>
      </c>
      <c r="F451" s="172" t="s">
        <v>349</v>
      </c>
      <c r="H451" s="173">
        <v>4.9000000000000004</v>
      </c>
      <c r="L451" s="170"/>
      <c r="M451" s="174"/>
      <c r="N451" s="175"/>
      <c r="O451" s="175"/>
      <c r="P451" s="175"/>
      <c r="Q451" s="175"/>
      <c r="R451" s="175"/>
      <c r="S451" s="175"/>
      <c r="T451" s="176"/>
      <c r="AT451" s="171" t="s">
        <v>153</v>
      </c>
      <c r="AU451" s="171" t="s">
        <v>142</v>
      </c>
      <c r="AV451" s="14" t="s">
        <v>123</v>
      </c>
      <c r="AW451" s="14" t="s">
        <v>29</v>
      </c>
      <c r="AX451" s="14" t="s">
        <v>73</v>
      </c>
      <c r="AY451" s="171" t="s">
        <v>141</v>
      </c>
    </row>
    <row r="452" spans="1:65" s="14" customFormat="1" x14ac:dyDescent="0.2">
      <c r="B452" s="170"/>
      <c r="D452" s="164" t="s">
        <v>153</v>
      </c>
      <c r="E452" s="171" t="s">
        <v>1</v>
      </c>
      <c r="F452" s="172" t="s">
        <v>350</v>
      </c>
      <c r="H452" s="173">
        <v>4.29</v>
      </c>
      <c r="L452" s="170"/>
      <c r="M452" s="174"/>
      <c r="N452" s="175"/>
      <c r="O452" s="175"/>
      <c r="P452" s="175"/>
      <c r="Q452" s="175"/>
      <c r="R452" s="175"/>
      <c r="S452" s="175"/>
      <c r="T452" s="176"/>
      <c r="AT452" s="171" t="s">
        <v>153</v>
      </c>
      <c r="AU452" s="171" t="s">
        <v>142</v>
      </c>
      <c r="AV452" s="14" t="s">
        <v>123</v>
      </c>
      <c r="AW452" s="14" t="s">
        <v>29</v>
      </c>
      <c r="AX452" s="14" t="s">
        <v>73</v>
      </c>
      <c r="AY452" s="171" t="s">
        <v>141</v>
      </c>
    </row>
    <row r="453" spans="1:65" s="14" customFormat="1" x14ac:dyDescent="0.2">
      <c r="B453" s="170"/>
      <c r="D453" s="164" t="s">
        <v>153</v>
      </c>
      <c r="E453" s="171" t="s">
        <v>1</v>
      </c>
      <c r="F453" s="172" t="s">
        <v>351</v>
      </c>
      <c r="H453" s="173">
        <v>3.95</v>
      </c>
      <c r="L453" s="170"/>
      <c r="M453" s="174"/>
      <c r="N453" s="175"/>
      <c r="O453" s="175"/>
      <c r="P453" s="175"/>
      <c r="Q453" s="175"/>
      <c r="R453" s="175"/>
      <c r="S453" s="175"/>
      <c r="T453" s="176"/>
      <c r="AT453" s="171" t="s">
        <v>153</v>
      </c>
      <c r="AU453" s="171" t="s">
        <v>142</v>
      </c>
      <c r="AV453" s="14" t="s">
        <v>123</v>
      </c>
      <c r="AW453" s="14" t="s">
        <v>29</v>
      </c>
      <c r="AX453" s="14" t="s">
        <v>73</v>
      </c>
      <c r="AY453" s="171" t="s">
        <v>141</v>
      </c>
    </row>
    <row r="454" spans="1:65" s="14" customFormat="1" x14ac:dyDescent="0.2">
      <c r="B454" s="170"/>
      <c r="D454" s="164" t="s">
        <v>153</v>
      </c>
      <c r="E454" s="171" t="s">
        <v>1</v>
      </c>
      <c r="F454" s="172" t="s">
        <v>352</v>
      </c>
      <c r="H454" s="173">
        <v>1.7</v>
      </c>
      <c r="L454" s="170"/>
      <c r="M454" s="174"/>
      <c r="N454" s="175"/>
      <c r="O454" s="175"/>
      <c r="P454" s="175"/>
      <c r="Q454" s="175"/>
      <c r="R454" s="175"/>
      <c r="S454" s="175"/>
      <c r="T454" s="176"/>
      <c r="AT454" s="171" t="s">
        <v>153</v>
      </c>
      <c r="AU454" s="171" t="s">
        <v>142</v>
      </c>
      <c r="AV454" s="14" t="s">
        <v>123</v>
      </c>
      <c r="AW454" s="14" t="s">
        <v>29</v>
      </c>
      <c r="AX454" s="14" t="s">
        <v>73</v>
      </c>
      <c r="AY454" s="171" t="s">
        <v>141</v>
      </c>
    </row>
    <row r="455" spans="1:65" s="14" customFormat="1" x14ac:dyDescent="0.2">
      <c r="B455" s="170"/>
      <c r="D455" s="164" t="s">
        <v>153</v>
      </c>
      <c r="E455" s="171" t="s">
        <v>1</v>
      </c>
      <c r="F455" s="172" t="s">
        <v>353</v>
      </c>
      <c r="H455" s="173">
        <v>3.23</v>
      </c>
      <c r="L455" s="170"/>
      <c r="M455" s="174"/>
      <c r="N455" s="175"/>
      <c r="O455" s="175"/>
      <c r="P455" s="175"/>
      <c r="Q455" s="175"/>
      <c r="R455" s="175"/>
      <c r="S455" s="175"/>
      <c r="T455" s="176"/>
      <c r="AT455" s="171" t="s">
        <v>153</v>
      </c>
      <c r="AU455" s="171" t="s">
        <v>142</v>
      </c>
      <c r="AV455" s="14" t="s">
        <v>123</v>
      </c>
      <c r="AW455" s="14" t="s">
        <v>29</v>
      </c>
      <c r="AX455" s="14" t="s">
        <v>73</v>
      </c>
      <c r="AY455" s="171" t="s">
        <v>141</v>
      </c>
    </row>
    <row r="456" spans="1:65" s="14" customFormat="1" x14ac:dyDescent="0.2">
      <c r="B456" s="170"/>
      <c r="D456" s="164" t="s">
        <v>153</v>
      </c>
      <c r="E456" s="171" t="s">
        <v>1</v>
      </c>
      <c r="F456" s="172" t="s">
        <v>354</v>
      </c>
      <c r="H456" s="173">
        <v>2.17</v>
      </c>
      <c r="L456" s="170"/>
      <c r="M456" s="174"/>
      <c r="N456" s="175"/>
      <c r="O456" s="175"/>
      <c r="P456" s="175"/>
      <c r="Q456" s="175"/>
      <c r="R456" s="175"/>
      <c r="S456" s="175"/>
      <c r="T456" s="176"/>
      <c r="AT456" s="171" t="s">
        <v>153</v>
      </c>
      <c r="AU456" s="171" t="s">
        <v>142</v>
      </c>
      <c r="AV456" s="14" t="s">
        <v>123</v>
      </c>
      <c r="AW456" s="14" t="s">
        <v>29</v>
      </c>
      <c r="AX456" s="14" t="s">
        <v>73</v>
      </c>
      <c r="AY456" s="171" t="s">
        <v>141</v>
      </c>
    </row>
    <row r="457" spans="1:65" s="14" customFormat="1" x14ac:dyDescent="0.2">
      <c r="B457" s="170"/>
      <c r="D457" s="164" t="s">
        <v>153</v>
      </c>
      <c r="E457" s="171" t="s">
        <v>1</v>
      </c>
      <c r="F457" s="172" t="s">
        <v>355</v>
      </c>
      <c r="H457" s="173">
        <v>1.7</v>
      </c>
      <c r="L457" s="170"/>
      <c r="M457" s="174"/>
      <c r="N457" s="175"/>
      <c r="O457" s="175"/>
      <c r="P457" s="175"/>
      <c r="Q457" s="175"/>
      <c r="R457" s="175"/>
      <c r="S457" s="175"/>
      <c r="T457" s="176"/>
      <c r="AT457" s="171" t="s">
        <v>153</v>
      </c>
      <c r="AU457" s="171" t="s">
        <v>142</v>
      </c>
      <c r="AV457" s="14" t="s">
        <v>123</v>
      </c>
      <c r="AW457" s="14" t="s">
        <v>29</v>
      </c>
      <c r="AX457" s="14" t="s">
        <v>73</v>
      </c>
      <c r="AY457" s="171" t="s">
        <v>141</v>
      </c>
    </row>
    <row r="458" spans="1:65" s="14" customFormat="1" x14ac:dyDescent="0.2">
      <c r="B458" s="170"/>
      <c r="D458" s="164" t="s">
        <v>153</v>
      </c>
      <c r="E458" s="171" t="s">
        <v>1</v>
      </c>
      <c r="F458" s="172" t="s">
        <v>356</v>
      </c>
      <c r="H458" s="173">
        <v>3.23</v>
      </c>
      <c r="L458" s="170"/>
      <c r="M458" s="174"/>
      <c r="N458" s="175"/>
      <c r="O458" s="175"/>
      <c r="P458" s="175"/>
      <c r="Q458" s="175"/>
      <c r="R458" s="175"/>
      <c r="S458" s="175"/>
      <c r="T458" s="176"/>
      <c r="AT458" s="171" t="s">
        <v>153</v>
      </c>
      <c r="AU458" s="171" t="s">
        <v>142</v>
      </c>
      <c r="AV458" s="14" t="s">
        <v>123</v>
      </c>
      <c r="AW458" s="14" t="s">
        <v>29</v>
      </c>
      <c r="AX458" s="14" t="s">
        <v>73</v>
      </c>
      <c r="AY458" s="171" t="s">
        <v>141</v>
      </c>
    </row>
    <row r="459" spans="1:65" s="14" customFormat="1" x14ac:dyDescent="0.2">
      <c r="B459" s="170"/>
      <c r="D459" s="164" t="s">
        <v>153</v>
      </c>
      <c r="E459" s="171" t="s">
        <v>1</v>
      </c>
      <c r="F459" s="172" t="s">
        <v>357</v>
      </c>
      <c r="H459" s="173">
        <v>1.7</v>
      </c>
      <c r="L459" s="170"/>
      <c r="M459" s="174"/>
      <c r="N459" s="175"/>
      <c r="O459" s="175"/>
      <c r="P459" s="175"/>
      <c r="Q459" s="175"/>
      <c r="R459" s="175"/>
      <c r="S459" s="175"/>
      <c r="T459" s="176"/>
      <c r="AT459" s="171" t="s">
        <v>153</v>
      </c>
      <c r="AU459" s="171" t="s">
        <v>142</v>
      </c>
      <c r="AV459" s="14" t="s">
        <v>123</v>
      </c>
      <c r="AW459" s="14" t="s">
        <v>29</v>
      </c>
      <c r="AX459" s="14" t="s">
        <v>73</v>
      </c>
      <c r="AY459" s="171" t="s">
        <v>141</v>
      </c>
    </row>
    <row r="460" spans="1:65" s="16" customFormat="1" x14ac:dyDescent="0.2">
      <c r="B460" s="184"/>
      <c r="D460" s="164" t="s">
        <v>153</v>
      </c>
      <c r="E460" s="185" t="s">
        <v>1</v>
      </c>
      <c r="F460" s="186" t="s">
        <v>173</v>
      </c>
      <c r="H460" s="187">
        <v>53.14</v>
      </c>
      <c r="L460" s="184"/>
      <c r="M460" s="188"/>
      <c r="N460" s="189"/>
      <c r="O460" s="189"/>
      <c r="P460" s="189"/>
      <c r="Q460" s="189"/>
      <c r="R460" s="189"/>
      <c r="S460" s="189"/>
      <c r="T460" s="190"/>
      <c r="AT460" s="185" t="s">
        <v>153</v>
      </c>
      <c r="AU460" s="185" t="s">
        <v>142</v>
      </c>
      <c r="AV460" s="16" t="s">
        <v>142</v>
      </c>
      <c r="AW460" s="16" t="s">
        <v>29</v>
      </c>
      <c r="AX460" s="16" t="s">
        <v>73</v>
      </c>
      <c r="AY460" s="185" t="s">
        <v>141</v>
      </c>
    </row>
    <row r="461" spans="1:65" s="15" customFormat="1" x14ac:dyDescent="0.2">
      <c r="B461" s="177"/>
      <c r="D461" s="164" t="s">
        <v>153</v>
      </c>
      <c r="E461" s="178" t="s">
        <v>1</v>
      </c>
      <c r="F461" s="179" t="s">
        <v>160</v>
      </c>
      <c r="H461" s="180">
        <v>176.45</v>
      </c>
      <c r="L461" s="177"/>
      <c r="M461" s="181"/>
      <c r="N461" s="182"/>
      <c r="O461" s="182"/>
      <c r="P461" s="182"/>
      <c r="Q461" s="182"/>
      <c r="R461" s="182"/>
      <c r="S461" s="182"/>
      <c r="T461" s="183"/>
      <c r="AT461" s="178" t="s">
        <v>153</v>
      </c>
      <c r="AU461" s="178" t="s">
        <v>142</v>
      </c>
      <c r="AV461" s="15" t="s">
        <v>151</v>
      </c>
      <c r="AW461" s="15" t="s">
        <v>29</v>
      </c>
      <c r="AX461" s="15" t="s">
        <v>81</v>
      </c>
      <c r="AY461" s="178" t="s">
        <v>141</v>
      </c>
    </row>
    <row r="462" spans="1:65" s="2" customFormat="1" ht="21.75" customHeight="1" x14ac:dyDescent="0.2">
      <c r="A462" s="30"/>
      <c r="B462" s="119"/>
      <c r="C462" s="151" t="s">
        <v>244</v>
      </c>
      <c r="D462" s="151" t="s">
        <v>146</v>
      </c>
      <c r="E462" s="152" t="s">
        <v>485</v>
      </c>
      <c r="F462" s="153" t="s">
        <v>486</v>
      </c>
      <c r="G462" s="154" t="s">
        <v>200</v>
      </c>
      <c r="H462" s="155">
        <v>176.45</v>
      </c>
      <c r="I462" s="156"/>
      <c r="J462" s="156">
        <f>ROUND(I462*H462,2)</f>
        <v>0</v>
      </c>
      <c r="K462" s="153" t="s">
        <v>150</v>
      </c>
      <c r="L462" s="31"/>
      <c r="M462" s="157" t="s">
        <v>1</v>
      </c>
      <c r="N462" s="158" t="s">
        <v>39</v>
      </c>
      <c r="O462" s="159">
        <v>0.30599999999999999</v>
      </c>
      <c r="P462" s="159">
        <f>O462*H462</f>
        <v>53.993699999999997</v>
      </c>
      <c r="Q462" s="159">
        <v>0</v>
      </c>
      <c r="R462" s="159">
        <f>Q462*H462</f>
        <v>0</v>
      </c>
      <c r="S462" s="159">
        <v>0</v>
      </c>
      <c r="T462" s="160">
        <f>S462*H462</f>
        <v>0</v>
      </c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R462" s="161" t="s">
        <v>151</v>
      </c>
      <c r="AT462" s="161" t="s">
        <v>146</v>
      </c>
      <c r="AU462" s="161" t="s">
        <v>142</v>
      </c>
      <c r="AY462" s="18" t="s">
        <v>141</v>
      </c>
      <c r="BE462" s="162">
        <f>IF(N462="základní",J462,0)</f>
        <v>0</v>
      </c>
      <c r="BF462" s="162">
        <f>IF(N462="snížená",J462,0)</f>
        <v>0</v>
      </c>
      <c r="BG462" s="162">
        <f>IF(N462="zákl. přenesená",J462,0)</f>
        <v>0</v>
      </c>
      <c r="BH462" s="162">
        <f>IF(N462="sníž. přenesená",J462,0)</f>
        <v>0</v>
      </c>
      <c r="BI462" s="162">
        <f>IF(N462="nulová",J462,0)</f>
        <v>0</v>
      </c>
      <c r="BJ462" s="18" t="s">
        <v>123</v>
      </c>
      <c r="BK462" s="162">
        <f>ROUND(I462*H462,2)</f>
        <v>0</v>
      </c>
      <c r="BL462" s="18" t="s">
        <v>151</v>
      </c>
      <c r="BM462" s="161" t="s">
        <v>487</v>
      </c>
    </row>
    <row r="463" spans="1:65" s="2" customFormat="1" ht="24" x14ac:dyDescent="0.2">
      <c r="A463" s="30"/>
      <c r="B463" s="119"/>
      <c r="C463" s="151" t="s">
        <v>488</v>
      </c>
      <c r="D463" s="151" t="s">
        <v>146</v>
      </c>
      <c r="E463" s="152" t="s">
        <v>489</v>
      </c>
      <c r="F463" s="153" t="s">
        <v>490</v>
      </c>
      <c r="G463" s="154" t="s">
        <v>213</v>
      </c>
      <c r="H463" s="155">
        <v>151.5</v>
      </c>
      <c r="I463" s="156"/>
      <c r="J463" s="156">
        <f>ROUND(I463*H463,2)</f>
        <v>0</v>
      </c>
      <c r="K463" s="153" t="s">
        <v>150</v>
      </c>
      <c r="L463" s="31"/>
      <c r="M463" s="157" t="s">
        <v>1</v>
      </c>
      <c r="N463" s="158" t="s">
        <v>39</v>
      </c>
      <c r="O463" s="159">
        <v>9.8000000000000004E-2</v>
      </c>
      <c r="P463" s="159">
        <f>O463*H463</f>
        <v>14.847000000000001</v>
      </c>
      <c r="Q463" s="159">
        <v>0</v>
      </c>
      <c r="R463" s="159">
        <f>Q463*H463</f>
        <v>0</v>
      </c>
      <c r="S463" s="159">
        <v>8.9999999999999993E-3</v>
      </c>
      <c r="T463" s="160">
        <f>S463*H463</f>
        <v>1.3634999999999999</v>
      </c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R463" s="161" t="s">
        <v>151</v>
      </c>
      <c r="AT463" s="161" t="s">
        <v>146</v>
      </c>
      <c r="AU463" s="161" t="s">
        <v>142</v>
      </c>
      <c r="AY463" s="18" t="s">
        <v>141</v>
      </c>
      <c r="BE463" s="162">
        <f>IF(N463="základní",J463,0)</f>
        <v>0</v>
      </c>
      <c r="BF463" s="162">
        <f>IF(N463="snížená",J463,0)</f>
        <v>0</v>
      </c>
      <c r="BG463" s="162">
        <f>IF(N463="zákl. přenesená",J463,0)</f>
        <v>0</v>
      </c>
      <c r="BH463" s="162">
        <f>IF(N463="sníž. přenesená",J463,0)</f>
        <v>0</v>
      </c>
      <c r="BI463" s="162">
        <f>IF(N463="nulová",J463,0)</f>
        <v>0</v>
      </c>
      <c r="BJ463" s="18" t="s">
        <v>123</v>
      </c>
      <c r="BK463" s="162">
        <f>ROUND(I463*H463,2)</f>
        <v>0</v>
      </c>
      <c r="BL463" s="18" t="s">
        <v>151</v>
      </c>
      <c r="BM463" s="161" t="s">
        <v>491</v>
      </c>
    </row>
    <row r="464" spans="1:65" s="13" customFormat="1" x14ac:dyDescent="0.2">
      <c r="B464" s="163"/>
      <c r="D464" s="164" t="s">
        <v>153</v>
      </c>
      <c r="E464" s="165" t="s">
        <v>1</v>
      </c>
      <c r="F464" s="166" t="s">
        <v>154</v>
      </c>
      <c r="H464" s="165" t="s">
        <v>1</v>
      </c>
      <c r="L464" s="163"/>
      <c r="M464" s="167"/>
      <c r="N464" s="168"/>
      <c r="O464" s="168"/>
      <c r="P464" s="168"/>
      <c r="Q464" s="168"/>
      <c r="R464" s="168"/>
      <c r="S464" s="168"/>
      <c r="T464" s="169"/>
      <c r="AT464" s="165" t="s">
        <v>153</v>
      </c>
      <c r="AU464" s="165" t="s">
        <v>142</v>
      </c>
      <c r="AV464" s="13" t="s">
        <v>81</v>
      </c>
      <c r="AW464" s="13" t="s">
        <v>29</v>
      </c>
      <c r="AX464" s="13" t="s">
        <v>73</v>
      </c>
      <c r="AY464" s="165" t="s">
        <v>141</v>
      </c>
    </row>
    <row r="465" spans="1:65" s="14" customFormat="1" x14ac:dyDescent="0.2">
      <c r="B465" s="170"/>
      <c r="D465" s="164" t="s">
        <v>153</v>
      </c>
      <c r="E465" s="171" t="s">
        <v>1</v>
      </c>
      <c r="F465" s="172" t="s">
        <v>492</v>
      </c>
      <c r="H465" s="173">
        <v>10.9</v>
      </c>
      <c r="L465" s="170"/>
      <c r="M465" s="174"/>
      <c r="N465" s="175"/>
      <c r="O465" s="175"/>
      <c r="P465" s="175"/>
      <c r="Q465" s="175"/>
      <c r="R465" s="175"/>
      <c r="S465" s="175"/>
      <c r="T465" s="176"/>
      <c r="AT465" s="171" t="s">
        <v>153</v>
      </c>
      <c r="AU465" s="171" t="s">
        <v>142</v>
      </c>
      <c r="AV465" s="14" t="s">
        <v>123</v>
      </c>
      <c r="AW465" s="14" t="s">
        <v>29</v>
      </c>
      <c r="AX465" s="14" t="s">
        <v>73</v>
      </c>
      <c r="AY465" s="171" t="s">
        <v>141</v>
      </c>
    </row>
    <row r="466" spans="1:65" s="14" customFormat="1" x14ac:dyDescent="0.2">
      <c r="B466" s="170"/>
      <c r="D466" s="164" t="s">
        <v>153</v>
      </c>
      <c r="E466" s="171" t="s">
        <v>1</v>
      </c>
      <c r="F466" s="172" t="s">
        <v>493</v>
      </c>
      <c r="H466" s="173">
        <v>9.1</v>
      </c>
      <c r="L466" s="170"/>
      <c r="M466" s="174"/>
      <c r="N466" s="175"/>
      <c r="O466" s="175"/>
      <c r="P466" s="175"/>
      <c r="Q466" s="175"/>
      <c r="R466" s="175"/>
      <c r="S466" s="175"/>
      <c r="T466" s="176"/>
      <c r="AT466" s="171" t="s">
        <v>153</v>
      </c>
      <c r="AU466" s="171" t="s">
        <v>142</v>
      </c>
      <c r="AV466" s="14" t="s">
        <v>123</v>
      </c>
      <c r="AW466" s="14" t="s">
        <v>29</v>
      </c>
      <c r="AX466" s="14" t="s">
        <v>73</v>
      </c>
      <c r="AY466" s="171" t="s">
        <v>141</v>
      </c>
    </row>
    <row r="467" spans="1:65" s="16" customFormat="1" x14ac:dyDescent="0.2">
      <c r="B467" s="184"/>
      <c r="D467" s="164" t="s">
        <v>153</v>
      </c>
      <c r="E467" s="185" t="s">
        <v>1</v>
      </c>
      <c r="F467" s="186" t="s">
        <v>173</v>
      </c>
      <c r="H467" s="187">
        <v>20</v>
      </c>
      <c r="L467" s="184"/>
      <c r="M467" s="188"/>
      <c r="N467" s="189"/>
      <c r="O467" s="189"/>
      <c r="P467" s="189"/>
      <c r="Q467" s="189"/>
      <c r="R467" s="189"/>
      <c r="S467" s="189"/>
      <c r="T467" s="190"/>
      <c r="AT467" s="185" t="s">
        <v>153</v>
      </c>
      <c r="AU467" s="185" t="s">
        <v>142</v>
      </c>
      <c r="AV467" s="16" t="s">
        <v>142</v>
      </c>
      <c r="AW467" s="16" t="s">
        <v>29</v>
      </c>
      <c r="AX467" s="16" t="s">
        <v>73</v>
      </c>
      <c r="AY467" s="185" t="s">
        <v>141</v>
      </c>
    </row>
    <row r="468" spans="1:65" s="13" customFormat="1" x14ac:dyDescent="0.2">
      <c r="B468" s="163"/>
      <c r="D468" s="164" t="s">
        <v>153</v>
      </c>
      <c r="E468" s="165" t="s">
        <v>1</v>
      </c>
      <c r="F468" s="166" t="s">
        <v>274</v>
      </c>
      <c r="H468" s="165" t="s">
        <v>1</v>
      </c>
      <c r="L468" s="163"/>
      <c r="M468" s="167"/>
      <c r="N468" s="168"/>
      <c r="O468" s="168"/>
      <c r="P468" s="168"/>
      <c r="Q468" s="168"/>
      <c r="R468" s="168"/>
      <c r="S468" s="168"/>
      <c r="T468" s="169"/>
      <c r="AT468" s="165" t="s">
        <v>153</v>
      </c>
      <c r="AU468" s="165" t="s">
        <v>142</v>
      </c>
      <c r="AV468" s="13" t="s">
        <v>81</v>
      </c>
      <c r="AW468" s="13" t="s">
        <v>29</v>
      </c>
      <c r="AX468" s="13" t="s">
        <v>73</v>
      </c>
      <c r="AY468" s="165" t="s">
        <v>141</v>
      </c>
    </row>
    <row r="469" spans="1:65" s="14" customFormat="1" x14ac:dyDescent="0.2">
      <c r="B469" s="170"/>
      <c r="D469" s="164" t="s">
        <v>153</v>
      </c>
      <c r="E469" s="171" t="s">
        <v>1</v>
      </c>
      <c r="F469" s="172" t="s">
        <v>494</v>
      </c>
      <c r="H469" s="173">
        <v>7.9</v>
      </c>
      <c r="L469" s="170"/>
      <c r="M469" s="174"/>
      <c r="N469" s="175"/>
      <c r="O469" s="175"/>
      <c r="P469" s="175"/>
      <c r="Q469" s="175"/>
      <c r="R469" s="175"/>
      <c r="S469" s="175"/>
      <c r="T469" s="176"/>
      <c r="AT469" s="171" t="s">
        <v>153</v>
      </c>
      <c r="AU469" s="171" t="s">
        <v>142</v>
      </c>
      <c r="AV469" s="14" t="s">
        <v>123</v>
      </c>
      <c r="AW469" s="14" t="s">
        <v>29</v>
      </c>
      <c r="AX469" s="14" t="s">
        <v>73</v>
      </c>
      <c r="AY469" s="171" t="s">
        <v>141</v>
      </c>
    </row>
    <row r="470" spans="1:65" s="14" customFormat="1" x14ac:dyDescent="0.2">
      <c r="B470" s="170"/>
      <c r="D470" s="164" t="s">
        <v>153</v>
      </c>
      <c r="E470" s="171" t="s">
        <v>1</v>
      </c>
      <c r="F470" s="172" t="s">
        <v>495</v>
      </c>
      <c r="H470" s="173">
        <v>8.4</v>
      </c>
      <c r="L470" s="170"/>
      <c r="M470" s="174"/>
      <c r="N470" s="175"/>
      <c r="O470" s="175"/>
      <c r="P470" s="175"/>
      <c r="Q470" s="175"/>
      <c r="R470" s="175"/>
      <c r="S470" s="175"/>
      <c r="T470" s="176"/>
      <c r="AT470" s="171" t="s">
        <v>153</v>
      </c>
      <c r="AU470" s="171" t="s">
        <v>142</v>
      </c>
      <c r="AV470" s="14" t="s">
        <v>123</v>
      </c>
      <c r="AW470" s="14" t="s">
        <v>29</v>
      </c>
      <c r="AX470" s="14" t="s">
        <v>73</v>
      </c>
      <c r="AY470" s="171" t="s">
        <v>141</v>
      </c>
    </row>
    <row r="471" spans="1:65" s="14" customFormat="1" x14ac:dyDescent="0.2">
      <c r="B471" s="170"/>
      <c r="D471" s="164" t="s">
        <v>153</v>
      </c>
      <c r="E471" s="171" t="s">
        <v>1</v>
      </c>
      <c r="F471" s="172" t="s">
        <v>496</v>
      </c>
      <c r="H471" s="173">
        <v>8</v>
      </c>
      <c r="L471" s="170"/>
      <c r="M471" s="174"/>
      <c r="N471" s="175"/>
      <c r="O471" s="175"/>
      <c r="P471" s="175"/>
      <c r="Q471" s="175"/>
      <c r="R471" s="175"/>
      <c r="S471" s="175"/>
      <c r="T471" s="176"/>
      <c r="AT471" s="171" t="s">
        <v>153</v>
      </c>
      <c r="AU471" s="171" t="s">
        <v>142</v>
      </c>
      <c r="AV471" s="14" t="s">
        <v>123</v>
      </c>
      <c r="AW471" s="14" t="s">
        <v>29</v>
      </c>
      <c r="AX471" s="14" t="s">
        <v>73</v>
      </c>
      <c r="AY471" s="171" t="s">
        <v>141</v>
      </c>
    </row>
    <row r="472" spans="1:65" s="14" customFormat="1" x14ac:dyDescent="0.2">
      <c r="B472" s="170"/>
      <c r="D472" s="164" t="s">
        <v>153</v>
      </c>
      <c r="E472" s="171" t="s">
        <v>1</v>
      </c>
      <c r="F472" s="172" t="s">
        <v>497</v>
      </c>
      <c r="H472" s="173">
        <v>7.2</v>
      </c>
      <c r="L472" s="170"/>
      <c r="M472" s="174"/>
      <c r="N472" s="175"/>
      <c r="O472" s="175"/>
      <c r="P472" s="175"/>
      <c r="Q472" s="175"/>
      <c r="R472" s="175"/>
      <c r="S472" s="175"/>
      <c r="T472" s="176"/>
      <c r="AT472" s="171" t="s">
        <v>153</v>
      </c>
      <c r="AU472" s="171" t="s">
        <v>142</v>
      </c>
      <c r="AV472" s="14" t="s">
        <v>123</v>
      </c>
      <c r="AW472" s="14" t="s">
        <v>29</v>
      </c>
      <c r="AX472" s="14" t="s">
        <v>73</v>
      </c>
      <c r="AY472" s="171" t="s">
        <v>141</v>
      </c>
    </row>
    <row r="473" spans="1:65" s="16" customFormat="1" x14ac:dyDescent="0.2">
      <c r="B473" s="184"/>
      <c r="D473" s="164" t="s">
        <v>153</v>
      </c>
      <c r="E473" s="185" t="s">
        <v>1</v>
      </c>
      <c r="F473" s="186" t="s">
        <v>173</v>
      </c>
      <c r="H473" s="187">
        <v>31.5</v>
      </c>
      <c r="L473" s="184"/>
      <c r="M473" s="188"/>
      <c r="N473" s="189"/>
      <c r="O473" s="189"/>
      <c r="P473" s="189"/>
      <c r="Q473" s="189"/>
      <c r="R473" s="189"/>
      <c r="S473" s="189"/>
      <c r="T473" s="190"/>
      <c r="AT473" s="185" t="s">
        <v>153</v>
      </c>
      <c r="AU473" s="185" t="s">
        <v>142</v>
      </c>
      <c r="AV473" s="16" t="s">
        <v>142</v>
      </c>
      <c r="AW473" s="16" t="s">
        <v>29</v>
      </c>
      <c r="AX473" s="16" t="s">
        <v>73</v>
      </c>
      <c r="AY473" s="185" t="s">
        <v>141</v>
      </c>
    </row>
    <row r="474" spans="1:65" s="15" customFormat="1" x14ac:dyDescent="0.2">
      <c r="B474" s="177"/>
      <c r="D474" s="164" t="s">
        <v>153</v>
      </c>
      <c r="E474" s="178" t="s">
        <v>1</v>
      </c>
      <c r="F474" s="179" t="s">
        <v>160</v>
      </c>
      <c r="H474" s="180">
        <v>151.5</v>
      </c>
      <c r="L474" s="177"/>
      <c r="M474" s="181"/>
      <c r="N474" s="182"/>
      <c r="O474" s="182"/>
      <c r="P474" s="182"/>
      <c r="Q474" s="182"/>
      <c r="R474" s="182"/>
      <c r="S474" s="182"/>
      <c r="T474" s="183"/>
      <c r="AT474" s="178" t="s">
        <v>153</v>
      </c>
      <c r="AU474" s="178" t="s">
        <v>142</v>
      </c>
      <c r="AV474" s="15" t="s">
        <v>151</v>
      </c>
      <c r="AW474" s="15" t="s">
        <v>29</v>
      </c>
      <c r="AX474" s="15" t="s">
        <v>81</v>
      </c>
      <c r="AY474" s="178" t="s">
        <v>141</v>
      </c>
    </row>
    <row r="475" spans="1:65" s="2" customFormat="1" ht="44.25" customHeight="1" x14ac:dyDescent="0.2">
      <c r="A475" s="30"/>
      <c r="B475" s="119"/>
      <c r="C475" s="151" t="s">
        <v>498</v>
      </c>
      <c r="D475" s="151" t="s">
        <v>146</v>
      </c>
      <c r="E475" s="152" t="s">
        <v>499</v>
      </c>
      <c r="F475" s="153" t="s">
        <v>500</v>
      </c>
      <c r="G475" s="154" t="s">
        <v>200</v>
      </c>
      <c r="H475" s="155">
        <v>68.08</v>
      </c>
      <c r="I475" s="156"/>
      <c r="J475" s="156">
        <f>ROUND(I475*H475,2)</f>
        <v>0</v>
      </c>
      <c r="K475" s="153" t="s">
        <v>150</v>
      </c>
      <c r="L475" s="31"/>
      <c r="M475" s="157" t="s">
        <v>1</v>
      </c>
      <c r="N475" s="158" t="s">
        <v>39</v>
      </c>
      <c r="O475" s="159">
        <v>0.3</v>
      </c>
      <c r="P475" s="159">
        <f>O475*H475</f>
        <v>20.423999999999999</v>
      </c>
      <c r="Q475" s="159">
        <v>0</v>
      </c>
      <c r="R475" s="159">
        <f>Q475*H475</f>
        <v>0</v>
      </c>
      <c r="S475" s="159">
        <v>6.8000000000000005E-2</v>
      </c>
      <c r="T475" s="160">
        <f>S475*H475</f>
        <v>4.6294399999999998</v>
      </c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R475" s="161" t="s">
        <v>151</v>
      </c>
      <c r="AT475" s="161" t="s">
        <v>146</v>
      </c>
      <c r="AU475" s="161" t="s">
        <v>142</v>
      </c>
      <c r="AY475" s="18" t="s">
        <v>141</v>
      </c>
      <c r="BE475" s="162">
        <f>IF(N475="základní",J475,0)</f>
        <v>0</v>
      </c>
      <c r="BF475" s="162">
        <f>IF(N475="snížená",J475,0)</f>
        <v>0</v>
      </c>
      <c r="BG475" s="162">
        <f>IF(N475="zákl. přenesená",J475,0)</f>
        <v>0</v>
      </c>
      <c r="BH475" s="162">
        <f>IF(N475="sníž. přenesená",J475,0)</f>
        <v>0</v>
      </c>
      <c r="BI475" s="162">
        <f>IF(N475="nulová",J475,0)</f>
        <v>0</v>
      </c>
      <c r="BJ475" s="18" t="s">
        <v>123</v>
      </c>
      <c r="BK475" s="162">
        <f>ROUND(I475*H475,2)</f>
        <v>0</v>
      </c>
      <c r="BL475" s="18" t="s">
        <v>151</v>
      </c>
      <c r="BM475" s="161" t="s">
        <v>501</v>
      </c>
    </row>
    <row r="476" spans="1:65" s="13" customFormat="1" x14ac:dyDescent="0.2">
      <c r="B476" s="163"/>
      <c r="D476" s="164" t="s">
        <v>153</v>
      </c>
      <c r="E476" s="165" t="s">
        <v>1</v>
      </c>
      <c r="F476" s="166" t="s">
        <v>154</v>
      </c>
      <c r="H476" s="165" t="s">
        <v>1</v>
      </c>
      <c r="L476" s="163"/>
      <c r="M476" s="167"/>
      <c r="N476" s="168"/>
      <c r="O476" s="168"/>
      <c r="P476" s="168"/>
      <c r="Q476" s="168"/>
      <c r="R476" s="168"/>
      <c r="S476" s="168"/>
      <c r="T476" s="169"/>
      <c r="AT476" s="165" t="s">
        <v>153</v>
      </c>
      <c r="AU476" s="165" t="s">
        <v>142</v>
      </c>
      <c r="AV476" s="13" t="s">
        <v>81</v>
      </c>
      <c r="AW476" s="13" t="s">
        <v>29</v>
      </c>
      <c r="AX476" s="13" t="s">
        <v>73</v>
      </c>
      <c r="AY476" s="165" t="s">
        <v>141</v>
      </c>
    </row>
    <row r="477" spans="1:65" s="13" customFormat="1" x14ac:dyDescent="0.2">
      <c r="B477" s="163"/>
      <c r="D477" s="164" t="s">
        <v>153</v>
      </c>
      <c r="E477" s="165" t="s">
        <v>1</v>
      </c>
      <c r="F477" s="166" t="s">
        <v>202</v>
      </c>
      <c r="H477" s="165" t="s">
        <v>1</v>
      </c>
      <c r="L477" s="163"/>
      <c r="M477" s="167"/>
      <c r="N477" s="168"/>
      <c r="O477" s="168"/>
      <c r="P477" s="168"/>
      <c r="Q477" s="168"/>
      <c r="R477" s="168"/>
      <c r="S477" s="168"/>
      <c r="T477" s="169"/>
      <c r="AT477" s="165" t="s">
        <v>153</v>
      </c>
      <c r="AU477" s="165" t="s">
        <v>142</v>
      </c>
      <c r="AV477" s="13" t="s">
        <v>81</v>
      </c>
      <c r="AW477" s="13" t="s">
        <v>29</v>
      </c>
      <c r="AX477" s="13" t="s">
        <v>73</v>
      </c>
      <c r="AY477" s="165" t="s">
        <v>141</v>
      </c>
    </row>
    <row r="478" spans="1:65" s="14" customFormat="1" x14ac:dyDescent="0.2">
      <c r="B478" s="170"/>
      <c r="D478" s="164" t="s">
        <v>153</v>
      </c>
      <c r="E478" s="171" t="s">
        <v>1</v>
      </c>
      <c r="F478" s="172" t="s">
        <v>502</v>
      </c>
      <c r="H478" s="173">
        <v>22.68</v>
      </c>
      <c r="L478" s="170"/>
      <c r="M478" s="174"/>
      <c r="N478" s="175"/>
      <c r="O478" s="175"/>
      <c r="P478" s="175"/>
      <c r="Q478" s="175"/>
      <c r="R478" s="175"/>
      <c r="S478" s="175"/>
      <c r="T478" s="176"/>
      <c r="AT478" s="171" t="s">
        <v>153</v>
      </c>
      <c r="AU478" s="171" t="s">
        <v>142</v>
      </c>
      <c r="AV478" s="14" t="s">
        <v>123</v>
      </c>
      <c r="AW478" s="14" t="s">
        <v>29</v>
      </c>
      <c r="AX478" s="14" t="s">
        <v>73</v>
      </c>
      <c r="AY478" s="171" t="s">
        <v>141</v>
      </c>
    </row>
    <row r="479" spans="1:65" s="13" customFormat="1" x14ac:dyDescent="0.2">
      <c r="B479" s="163"/>
      <c r="D479" s="164" t="s">
        <v>153</v>
      </c>
      <c r="E479" s="165" t="s">
        <v>1</v>
      </c>
      <c r="F479" s="166" t="s">
        <v>503</v>
      </c>
      <c r="H479" s="165" t="s">
        <v>1</v>
      </c>
      <c r="L479" s="163"/>
      <c r="M479" s="167"/>
      <c r="N479" s="168"/>
      <c r="O479" s="168"/>
      <c r="P479" s="168"/>
      <c r="Q479" s="168"/>
      <c r="R479" s="168"/>
      <c r="S479" s="168"/>
      <c r="T479" s="169"/>
      <c r="AT479" s="165" t="s">
        <v>153</v>
      </c>
      <c r="AU479" s="165" t="s">
        <v>142</v>
      </c>
      <c r="AV479" s="13" t="s">
        <v>81</v>
      </c>
      <c r="AW479" s="13" t="s">
        <v>29</v>
      </c>
      <c r="AX479" s="13" t="s">
        <v>73</v>
      </c>
      <c r="AY479" s="165" t="s">
        <v>141</v>
      </c>
    </row>
    <row r="480" spans="1:65" s="14" customFormat="1" x14ac:dyDescent="0.2">
      <c r="B480" s="170"/>
      <c r="D480" s="164" t="s">
        <v>153</v>
      </c>
      <c r="E480" s="171" t="s">
        <v>1</v>
      </c>
      <c r="F480" s="172" t="s">
        <v>504</v>
      </c>
      <c r="H480" s="173">
        <v>19.11</v>
      </c>
      <c r="L480" s="170"/>
      <c r="M480" s="174"/>
      <c r="N480" s="175"/>
      <c r="O480" s="175"/>
      <c r="P480" s="175"/>
      <c r="Q480" s="175"/>
      <c r="R480" s="175"/>
      <c r="S480" s="175"/>
      <c r="T480" s="176"/>
      <c r="AT480" s="171" t="s">
        <v>153</v>
      </c>
      <c r="AU480" s="171" t="s">
        <v>142</v>
      </c>
      <c r="AV480" s="14" t="s">
        <v>123</v>
      </c>
      <c r="AW480" s="14" t="s">
        <v>29</v>
      </c>
      <c r="AX480" s="14" t="s">
        <v>73</v>
      </c>
      <c r="AY480" s="171" t="s">
        <v>141</v>
      </c>
    </row>
    <row r="481" spans="1:65" s="13" customFormat="1" x14ac:dyDescent="0.2">
      <c r="B481" s="163"/>
      <c r="D481" s="164" t="s">
        <v>153</v>
      </c>
      <c r="E481" s="165" t="s">
        <v>1</v>
      </c>
      <c r="F481" s="166" t="s">
        <v>505</v>
      </c>
      <c r="H481" s="165" t="s">
        <v>1</v>
      </c>
      <c r="L481" s="163"/>
      <c r="M481" s="167"/>
      <c r="N481" s="168"/>
      <c r="O481" s="168"/>
      <c r="P481" s="168"/>
      <c r="Q481" s="168"/>
      <c r="R481" s="168"/>
      <c r="S481" s="168"/>
      <c r="T481" s="169"/>
      <c r="AT481" s="165" t="s">
        <v>153</v>
      </c>
      <c r="AU481" s="165" t="s">
        <v>142</v>
      </c>
      <c r="AV481" s="13" t="s">
        <v>81</v>
      </c>
      <c r="AW481" s="13" t="s">
        <v>29</v>
      </c>
      <c r="AX481" s="13" t="s">
        <v>73</v>
      </c>
      <c r="AY481" s="165" t="s">
        <v>141</v>
      </c>
    </row>
    <row r="482" spans="1:65" s="14" customFormat="1" x14ac:dyDescent="0.2">
      <c r="B482" s="170"/>
      <c r="D482" s="164" t="s">
        <v>153</v>
      </c>
      <c r="E482" s="171" t="s">
        <v>1</v>
      </c>
      <c r="F482" s="172" t="s">
        <v>506</v>
      </c>
      <c r="H482" s="173">
        <v>1.62</v>
      </c>
      <c r="L482" s="170"/>
      <c r="M482" s="174"/>
      <c r="N482" s="175"/>
      <c r="O482" s="175"/>
      <c r="P482" s="175"/>
      <c r="Q482" s="175"/>
      <c r="R482" s="175"/>
      <c r="S482" s="175"/>
      <c r="T482" s="176"/>
      <c r="AT482" s="171" t="s">
        <v>153</v>
      </c>
      <c r="AU482" s="171" t="s">
        <v>142</v>
      </c>
      <c r="AV482" s="14" t="s">
        <v>123</v>
      </c>
      <c r="AW482" s="14" t="s">
        <v>29</v>
      </c>
      <c r="AX482" s="14" t="s">
        <v>73</v>
      </c>
      <c r="AY482" s="171" t="s">
        <v>141</v>
      </c>
    </row>
    <row r="483" spans="1:65" s="13" customFormat="1" x14ac:dyDescent="0.2">
      <c r="B483" s="163"/>
      <c r="D483" s="164" t="s">
        <v>153</v>
      </c>
      <c r="E483" s="165" t="s">
        <v>1</v>
      </c>
      <c r="F483" s="166" t="s">
        <v>507</v>
      </c>
      <c r="H483" s="165" t="s">
        <v>1</v>
      </c>
      <c r="L483" s="163"/>
      <c r="M483" s="167"/>
      <c r="N483" s="168"/>
      <c r="O483" s="168"/>
      <c r="P483" s="168"/>
      <c r="Q483" s="168"/>
      <c r="R483" s="168"/>
      <c r="S483" s="168"/>
      <c r="T483" s="169"/>
      <c r="AT483" s="165" t="s">
        <v>153</v>
      </c>
      <c r="AU483" s="165" t="s">
        <v>142</v>
      </c>
      <c r="AV483" s="13" t="s">
        <v>81</v>
      </c>
      <c r="AW483" s="13" t="s">
        <v>29</v>
      </c>
      <c r="AX483" s="13" t="s">
        <v>73</v>
      </c>
      <c r="AY483" s="165" t="s">
        <v>141</v>
      </c>
    </row>
    <row r="484" spans="1:65" s="14" customFormat="1" x14ac:dyDescent="0.2">
      <c r="B484" s="170"/>
      <c r="D484" s="164" t="s">
        <v>153</v>
      </c>
      <c r="E484" s="171" t="s">
        <v>1</v>
      </c>
      <c r="F484" s="172" t="s">
        <v>508</v>
      </c>
      <c r="H484" s="173">
        <v>6.4</v>
      </c>
      <c r="L484" s="170"/>
      <c r="M484" s="174"/>
      <c r="N484" s="175"/>
      <c r="O484" s="175"/>
      <c r="P484" s="175"/>
      <c r="Q484" s="175"/>
      <c r="R484" s="175"/>
      <c r="S484" s="175"/>
      <c r="T484" s="176"/>
      <c r="AT484" s="171" t="s">
        <v>153</v>
      </c>
      <c r="AU484" s="171" t="s">
        <v>142</v>
      </c>
      <c r="AV484" s="14" t="s">
        <v>123</v>
      </c>
      <c r="AW484" s="14" t="s">
        <v>29</v>
      </c>
      <c r="AX484" s="14" t="s">
        <v>73</v>
      </c>
      <c r="AY484" s="171" t="s">
        <v>141</v>
      </c>
    </row>
    <row r="485" spans="1:65" s="16" customFormat="1" x14ac:dyDescent="0.2">
      <c r="B485" s="184"/>
      <c r="D485" s="164" t="s">
        <v>153</v>
      </c>
      <c r="E485" s="185" t="s">
        <v>1</v>
      </c>
      <c r="F485" s="186" t="s">
        <v>173</v>
      </c>
      <c r="H485" s="187">
        <v>49.81</v>
      </c>
      <c r="L485" s="184"/>
      <c r="M485" s="188"/>
      <c r="N485" s="189"/>
      <c r="O485" s="189"/>
      <c r="P485" s="189"/>
      <c r="Q485" s="189"/>
      <c r="R485" s="189"/>
      <c r="S485" s="189"/>
      <c r="T485" s="190"/>
      <c r="AT485" s="185" t="s">
        <v>153</v>
      </c>
      <c r="AU485" s="185" t="s">
        <v>142</v>
      </c>
      <c r="AV485" s="16" t="s">
        <v>142</v>
      </c>
      <c r="AW485" s="16" t="s">
        <v>29</v>
      </c>
      <c r="AX485" s="16" t="s">
        <v>73</v>
      </c>
      <c r="AY485" s="185" t="s">
        <v>141</v>
      </c>
    </row>
    <row r="486" spans="1:65" s="13" customFormat="1" x14ac:dyDescent="0.2">
      <c r="B486" s="163"/>
      <c r="D486" s="164" t="s">
        <v>153</v>
      </c>
      <c r="E486" s="165" t="s">
        <v>1</v>
      </c>
      <c r="F486" s="166" t="s">
        <v>274</v>
      </c>
      <c r="H486" s="165" t="s">
        <v>1</v>
      </c>
      <c r="L486" s="163"/>
      <c r="M486" s="167"/>
      <c r="N486" s="168"/>
      <c r="O486" s="168"/>
      <c r="P486" s="168"/>
      <c r="Q486" s="168"/>
      <c r="R486" s="168"/>
      <c r="S486" s="168"/>
      <c r="T486" s="169"/>
      <c r="AT486" s="165" t="s">
        <v>153</v>
      </c>
      <c r="AU486" s="165" t="s">
        <v>142</v>
      </c>
      <c r="AV486" s="13" t="s">
        <v>81</v>
      </c>
      <c r="AW486" s="13" t="s">
        <v>29</v>
      </c>
      <c r="AX486" s="13" t="s">
        <v>73</v>
      </c>
      <c r="AY486" s="165" t="s">
        <v>141</v>
      </c>
    </row>
    <row r="487" spans="1:65" s="13" customFormat="1" x14ac:dyDescent="0.2">
      <c r="B487" s="163"/>
      <c r="D487" s="164" t="s">
        <v>153</v>
      </c>
      <c r="E487" s="165" t="s">
        <v>1</v>
      </c>
      <c r="F487" s="166" t="s">
        <v>275</v>
      </c>
      <c r="H487" s="165" t="s">
        <v>1</v>
      </c>
      <c r="L487" s="163"/>
      <c r="M487" s="167"/>
      <c r="N487" s="168"/>
      <c r="O487" s="168"/>
      <c r="P487" s="168"/>
      <c r="Q487" s="168"/>
      <c r="R487" s="168"/>
      <c r="S487" s="168"/>
      <c r="T487" s="169"/>
      <c r="AT487" s="165" t="s">
        <v>153</v>
      </c>
      <c r="AU487" s="165" t="s">
        <v>142</v>
      </c>
      <c r="AV487" s="13" t="s">
        <v>81</v>
      </c>
      <c r="AW487" s="13" t="s">
        <v>29</v>
      </c>
      <c r="AX487" s="13" t="s">
        <v>73</v>
      </c>
      <c r="AY487" s="165" t="s">
        <v>141</v>
      </c>
    </row>
    <row r="488" spans="1:65" s="14" customFormat="1" x14ac:dyDescent="0.2">
      <c r="B488" s="170"/>
      <c r="D488" s="164" t="s">
        <v>153</v>
      </c>
      <c r="E488" s="171" t="s">
        <v>1</v>
      </c>
      <c r="F488" s="172" t="s">
        <v>276</v>
      </c>
      <c r="H488" s="173">
        <v>18.27</v>
      </c>
      <c r="L488" s="170"/>
      <c r="M488" s="174"/>
      <c r="N488" s="175"/>
      <c r="O488" s="175"/>
      <c r="P488" s="175"/>
      <c r="Q488" s="175"/>
      <c r="R488" s="175"/>
      <c r="S488" s="175"/>
      <c r="T488" s="176"/>
      <c r="AT488" s="171" t="s">
        <v>153</v>
      </c>
      <c r="AU488" s="171" t="s">
        <v>142</v>
      </c>
      <c r="AV488" s="14" t="s">
        <v>123</v>
      </c>
      <c r="AW488" s="14" t="s">
        <v>29</v>
      </c>
      <c r="AX488" s="14" t="s">
        <v>73</v>
      </c>
      <c r="AY488" s="171" t="s">
        <v>141</v>
      </c>
    </row>
    <row r="489" spans="1:65" s="16" customFormat="1" x14ac:dyDescent="0.2">
      <c r="B489" s="184"/>
      <c r="D489" s="164" t="s">
        <v>153</v>
      </c>
      <c r="E489" s="185" t="s">
        <v>1</v>
      </c>
      <c r="F489" s="186" t="s">
        <v>173</v>
      </c>
      <c r="H489" s="187">
        <v>18.27</v>
      </c>
      <c r="L489" s="184"/>
      <c r="M489" s="188"/>
      <c r="N489" s="189"/>
      <c r="O489" s="189"/>
      <c r="P489" s="189"/>
      <c r="Q489" s="189"/>
      <c r="R489" s="189"/>
      <c r="S489" s="189"/>
      <c r="T489" s="190"/>
      <c r="AT489" s="185" t="s">
        <v>153</v>
      </c>
      <c r="AU489" s="185" t="s">
        <v>142</v>
      </c>
      <c r="AV489" s="16" t="s">
        <v>142</v>
      </c>
      <c r="AW489" s="16" t="s">
        <v>29</v>
      </c>
      <c r="AX489" s="16" t="s">
        <v>73</v>
      </c>
      <c r="AY489" s="185" t="s">
        <v>141</v>
      </c>
    </row>
    <row r="490" spans="1:65" s="15" customFormat="1" x14ac:dyDescent="0.2">
      <c r="B490" s="177"/>
      <c r="D490" s="164" t="s">
        <v>153</v>
      </c>
      <c r="E490" s="178" t="s">
        <v>1</v>
      </c>
      <c r="F490" s="179" t="s">
        <v>160</v>
      </c>
      <c r="H490" s="180">
        <v>68.08</v>
      </c>
      <c r="L490" s="177"/>
      <c r="M490" s="181"/>
      <c r="N490" s="182"/>
      <c r="O490" s="182"/>
      <c r="P490" s="182"/>
      <c r="Q490" s="182"/>
      <c r="R490" s="182"/>
      <c r="S490" s="182"/>
      <c r="T490" s="183"/>
      <c r="AT490" s="178" t="s">
        <v>153</v>
      </c>
      <c r="AU490" s="178" t="s">
        <v>142</v>
      </c>
      <c r="AV490" s="15" t="s">
        <v>151</v>
      </c>
      <c r="AW490" s="15" t="s">
        <v>29</v>
      </c>
      <c r="AX490" s="15" t="s">
        <v>81</v>
      </c>
      <c r="AY490" s="178" t="s">
        <v>141</v>
      </c>
    </row>
    <row r="491" spans="1:65" s="12" customFormat="1" ht="22.9" customHeight="1" x14ac:dyDescent="0.2">
      <c r="B491" s="139"/>
      <c r="D491" s="140" t="s">
        <v>72</v>
      </c>
      <c r="E491" s="149" t="s">
        <v>509</v>
      </c>
      <c r="F491" s="149" t="s">
        <v>510</v>
      </c>
      <c r="J491" s="150">
        <f>BK491</f>
        <v>0</v>
      </c>
      <c r="L491" s="139"/>
      <c r="M491" s="143"/>
      <c r="N491" s="144"/>
      <c r="O491" s="144"/>
      <c r="P491" s="145">
        <f>SUM(P492:P500)</f>
        <v>50.342952000000004</v>
      </c>
      <c r="Q491" s="144"/>
      <c r="R491" s="145">
        <f>SUM(R492:R500)</f>
        <v>0</v>
      </c>
      <c r="S491" s="144"/>
      <c r="T491" s="146">
        <f>SUM(T492:T500)</f>
        <v>0</v>
      </c>
      <c r="AR491" s="140" t="s">
        <v>81</v>
      </c>
      <c r="AT491" s="147" t="s">
        <v>72</v>
      </c>
      <c r="AU491" s="147" t="s">
        <v>81</v>
      </c>
      <c r="AY491" s="140" t="s">
        <v>141</v>
      </c>
      <c r="BK491" s="148">
        <f>SUM(BK492:BK500)</f>
        <v>0</v>
      </c>
    </row>
    <row r="492" spans="1:65" s="2" customFormat="1" ht="44.25" customHeight="1" x14ac:dyDescent="0.2">
      <c r="A492" s="30"/>
      <c r="B492" s="119"/>
      <c r="C492" s="151" t="s">
        <v>511</v>
      </c>
      <c r="D492" s="151" t="s">
        <v>146</v>
      </c>
      <c r="E492" s="152" t="s">
        <v>512</v>
      </c>
      <c r="F492" s="153" t="s">
        <v>513</v>
      </c>
      <c r="G492" s="154" t="s">
        <v>163</v>
      </c>
      <c r="H492" s="155">
        <v>30.52</v>
      </c>
      <c r="I492" s="156"/>
      <c r="J492" s="156">
        <f>ROUND(I492*H492,2)</f>
        <v>0</v>
      </c>
      <c r="K492" s="153" t="s">
        <v>150</v>
      </c>
      <c r="L492" s="31"/>
      <c r="M492" s="157" t="s">
        <v>1</v>
      </c>
      <c r="N492" s="158" t="s">
        <v>39</v>
      </c>
      <c r="O492" s="159">
        <v>1.411</v>
      </c>
      <c r="P492" s="159">
        <f>O492*H492</f>
        <v>43.063720000000004</v>
      </c>
      <c r="Q492" s="159">
        <v>0</v>
      </c>
      <c r="R492" s="159">
        <f>Q492*H492</f>
        <v>0</v>
      </c>
      <c r="S492" s="159">
        <v>0</v>
      </c>
      <c r="T492" s="160">
        <f>S492*H492</f>
        <v>0</v>
      </c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R492" s="161" t="s">
        <v>151</v>
      </c>
      <c r="AT492" s="161" t="s">
        <v>146</v>
      </c>
      <c r="AU492" s="161" t="s">
        <v>123</v>
      </c>
      <c r="AY492" s="18" t="s">
        <v>141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8" t="s">
        <v>123</v>
      </c>
      <c r="BK492" s="162">
        <f>ROUND(I492*H492,2)</f>
        <v>0</v>
      </c>
      <c r="BL492" s="18" t="s">
        <v>151</v>
      </c>
      <c r="BM492" s="161" t="s">
        <v>514</v>
      </c>
    </row>
    <row r="493" spans="1:65" s="2" customFormat="1" ht="33" customHeight="1" x14ac:dyDescent="0.2">
      <c r="A493" s="30"/>
      <c r="B493" s="119"/>
      <c r="C493" s="151" t="s">
        <v>515</v>
      </c>
      <c r="D493" s="151" t="s">
        <v>146</v>
      </c>
      <c r="E493" s="152" t="s">
        <v>516</v>
      </c>
      <c r="F493" s="153" t="s">
        <v>517</v>
      </c>
      <c r="G493" s="154" t="s">
        <v>163</v>
      </c>
      <c r="H493" s="155">
        <v>30.52</v>
      </c>
      <c r="I493" s="156"/>
      <c r="J493" s="156">
        <f>ROUND(I493*H493,2)</f>
        <v>0</v>
      </c>
      <c r="K493" s="153" t="s">
        <v>150</v>
      </c>
      <c r="L493" s="31"/>
      <c r="M493" s="157" t="s">
        <v>1</v>
      </c>
      <c r="N493" s="158" t="s">
        <v>39</v>
      </c>
      <c r="O493" s="159">
        <v>0.125</v>
      </c>
      <c r="P493" s="159">
        <f>O493*H493</f>
        <v>3.8149999999999999</v>
      </c>
      <c r="Q493" s="159">
        <v>0</v>
      </c>
      <c r="R493" s="159">
        <f>Q493*H493</f>
        <v>0</v>
      </c>
      <c r="S493" s="159">
        <v>0</v>
      </c>
      <c r="T493" s="160">
        <f>S493*H493</f>
        <v>0</v>
      </c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R493" s="161" t="s">
        <v>151</v>
      </c>
      <c r="AT493" s="161" t="s">
        <v>146</v>
      </c>
      <c r="AU493" s="161" t="s">
        <v>123</v>
      </c>
      <c r="AY493" s="18" t="s">
        <v>141</v>
      </c>
      <c r="BE493" s="162">
        <f>IF(N493="základní",J493,0)</f>
        <v>0</v>
      </c>
      <c r="BF493" s="162">
        <f>IF(N493="snížená",J493,0)</f>
        <v>0</v>
      </c>
      <c r="BG493" s="162">
        <f>IF(N493="zákl. přenesená",J493,0)</f>
        <v>0</v>
      </c>
      <c r="BH493" s="162">
        <f>IF(N493="sníž. přenesená",J493,0)</f>
        <v>0</v>
      </c>
      <c r="BI493" s="162">
        <f>IF(N493="nulová",J493,0)</f>
        <v>0</v>
      </c>
      <c r="BJ493" s="18" t="s">
        <v>123</v>
      </c>
      <c r="BK493" s="162">
        <f>ROUND(I493*H493,2)</f>
        <v>0</v>
      </c>
      <c r="BL493" s="18" t="s">
        <v>151</v>
      </c>
      <c r="BM493" s="161" t="s">
        <v>518</v>
      </c>
    </row>
    <row r="494" spans="1:65" s="2" customFormat="1" ht="44.25" customHeight="1" x14ac:dyDescent="0.2">
      <c r="A494" s="30"/>
      <c r="B494" s="119"/>
      <c r="C494" s="151" t="s">
        <v>519</v>
      </c>
      <c r="D494" s="151" t="s">
        <v>146</v>
      </c>
      <c r="E494" s="152" t="s">
        <v>520</v>
      </c>
      <c r="F494" s="153" t="s">
        <v>521</v>
      </c>
      <c r="G494" s="154" t="s">
        <v>163</v>
      </c>
      <c r="H494" s="155">
        <v>577.37199999999996</v>
      </c>
      <c r="I494" s="156"/>
      <c r="J494" s="156">
        <f>ROUND(I494*H494,2)</f>
        <v>0</v>
      </c>
      <c r="K494" s="153" t="s">
        <v>150</v>
      </c>
      <c r="L494" s="31"/>
      <c r="M494" s="157" t="s">
        <v>1</v>
      </c>
      <c r="N494" s="158" t="s">
        <v>39</v>
      </c>
      <c r="O494" s="159">
        <v>6.0000000000000001E-3</v>
      </c>
      <c r="P494" s="159">
        <f>O494*H494</f>
        <v>3.464232</v>
      </c>
      <c r="Q494" s="159">
        <v>0</v>
      </c>
      <c r="R494" s="159">
        <f>Q494*H494</f>
        <v>0</v>
      </c>
      <c r="S494" s="159">
        <v>0</v>
      </c>
      <c r="T494" s="160">
        <f>S494*H494</f>
        <v>0</v>
      </c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R494" s="161" t="s">
        <v>151</v>
      </c>
      <c r="AT494" s="161" t="s">
        <v>146</v>
      </c>
      <c r="AU494" s="161" t="s">
        <v>123</v>
      </c>
      <c r="AY494" s="18" t="s">
        <v>141</v>
      </c>
      <c r="BE494" s="162">
        <f>IF(N494="základní",J494,0)</f>
        <v>0</v>
      </c>
      <c r="BF494" s="162">
        <f>IF(N494="snížená",J494,0)</f>
        <v>0</v>
      </c>
      <c r="BG494" s="162">
        <f>IF(N494="zákl. přenesená",J494,0)</f>
        <v>0</v>
      </c>
      <c r="BH494" s="162">
        <f>IF(N494="sníž. přenesená",J494,0)</f>
        <v>0</v>
      </c>
      <c r="BI494" s="162">
        <f>IF(N494="nulová",J494,0)</f>
        <v>0</v>
      </c>
      <c r="BJ494" s="18" t="s">
        <v>123</v>
      </c>
      <c r="BK494" s="162">
        <f>ROUND(I494*H494,2)</f>
        <v>0</v>
      </c>
      <c r="BL494" s="18" t="s">
        <v>151</v>
      </c>
      <c r="BM494" s="161" t="s">
        <v>522</v>
      </c>
    </row>
    <row r="495" spans="1:65" s="13" customFormat="1" x14ac:dyDescent="0.2">
      <c r="B495" s="163"/>
      <c r="D495" s="164" t="s">
        <v>153</v>
      </c>
      <c r="E495" s="165" t="s">
        <v>1</v>
      </c>
      <c r="F495" s="166" t="s">
        <v>523</v>
      </c>
      <c r="H495" s="165" t="s">
        <v>1</v>
      </c>
      <c r="L495" s="163"/>
      <c r="M495" s="167"/>
      <c r="N495" s="168"/>
      <c r="O495" s="168"/>
      <c r="P495" s="168"/>
      <c r="Q495" s="168"/>
      <c r="R495" s="168"/>
      <c r="S495" s="168"/>
      <c r="T495" s="169"/>
      <c r="AT495" s="165" t="s">
        <v>153</v>
      </c>
      <c r="AU495" s="165" t="s">
        <v>123</v>
      </c>
      <c r="AV495" s="13" t="s">
        <v>81</v>
      </c>
      <c r="AW495" s="13" t="s">
        <v>29</v>
      </c>
      <c r="AX495" s="13" t="s">
        <v>73</v>
      </c>
      <c r="AY495" s="165" t="s">
        <v>141</v>
      </c>
    </row>
    <row r="496" spans="1:65" s="14" customFormat="1" x14ac:dyDescent="0.2">
      <c r="B496" s="170"/>
      <c r="D496" s="164" t="s">
        <v>153</v>
      </c>
      <c r="E496" s="171" t="s">
        <v>1</v>
      </c>
      <c r="F496" s="172" t="s">
        <v>524</v>
      </c>
      <c r="H496" s="173">
        <v>577.37199999999996</v>
      </c>
      <c r="L496" s="170"/>
      <c r="M496" s="174"/>
      <c r="N496" s="175"/>
      <c r="O496" s="175"/>
      <c r="P496" s="175"/>
      <c r="Q496" s="175"/>
      <c r="R496" s="175"/>
      <c r="S496" s="175"/>
      <c r="T496" s="176"/>
      <c r="AT496" s="171" t="s">
        <v>153</v>
      </c>
      <c r="AU496" s="171" t="s">
        <v>123</v>
      </c>
      <c r="AV496" s="14" t="s">
        <v>123</v>
      </c>
      <c r="AW496" s="14" t="s">
        <v>29</v>
      </c>
      <c r="AX496" s="14" t="s">
        <v>81</v>
      </c>
      <c r="AY496" s="171" t="s">
        <v>141</v>
      </c>
    </row>
    <row r="497" spans="1:65" s="2" customFormat="1" ht="36" x14ac:dyDescent="0.2">
      <c r="A497" s="30"/>
      <c r="B497" s="119"/>
      <c r="C497" s="151" t="s">
        <v>525</v>
      </c>
      <c r="D497" s="151" t="s">
        <v>146</v>
      </c>
      <c r="E497" s="152" t="s">
        <v>526</v>
      </c>
      <c r="F497" s="153" t="s">
        <v>527</v>
      </c>
      <c r="G497" s="154" t="s">
        <v>163</v>
      </c>
      <c r="H497" s="155">
        <v>20.437000000000001</v>
      </c>
      <c r="I497" s="156"/>
      <c r="J497" s="156">
        <f>ROUND(I497*H497,2)</f>
        <v>0</v>
      </c>
      <c r="K497" s="153" t="s">
        <v>150</v>
      </c>
      <c r="L497" s="31"/>
      <c r="M497" s="157" t="s">
        <v>1</v>
      </c>
      <c r="N497" s="158" t="s">
        <v>39</v>
      </c>
      <c r="O497" s="159">
        <v>0</v>
      </c>
      <c r="P497" s="159">
        <f>O497*H497</f>
        <v>0</v>
      </c>
      <c r="Q497" s="159">
        <v>0</v>
      </c>
      <c r="R497" s="159">
        <f>Q497*H497</f>
        <v>0</v>
      </c>
      <c r="S497" s="159">
        <v>0</v>
      </c>
      <c r="T497" s="160">
        <f>S497*H497</f>
        <v>0</v>
      </c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R497" s="161" t="s">
        <v>151</v>
      </c>
      <c r="AT497" s="161" t="s">
        <v>146</v>
      </c>
      <c r="AU497" s="161" t="s">
        <v>123</v>
      </c>
      <c r="AY497" s="18" t="s">
        <v>141</v>
      </c>
      <c r="BE497" s="162">
        <f>IF(N497="základní",J497,0)</f>
        <v>0</v>
      </c>
      <c r="BF497" s="162">
        <f>IF(N497="snížená",J497,0)</f>
        <v>0</v>
      </c>
      <c r="BG497" s="162">
        <f>IF(N497="zákl. přenesená",J497,0)</f>
        <v>0</v>
      </c>
      <c r="BH497" s="162">
        <f>IF(N497="sníž. přenesená",J497,0)</f>
        <v>0</v>
      </c>
      <c r="BI497" s="162">
        <f>IF(N497="nulová",J497,0)</f>
        <v>0</v>
      </c>
      <c r="BJ497" s="18" t="s">
        <v>123</v>
      </c>
      <c r="BK497" s="162">
        <f>ROUND(I497*H497,2)</f>
        <v>0</v>
      </c>
      <c r="BL497" s="18" t="s">
        <v>151</v>
      </c>
      <c r="BM497" s="161" t="s">
        <v>528</v>
      </c>
    </row>
    <row r="498" spans="1:65" s="2" customFormat="1" ht="44.25" customHeight="1" x14ac:dyDescent="0.2">
      <c r="A498" s="30"/>
      <c r="B498" s="119"/>
      <c r="C498" s="151" t="s">
        <v>529</v>
      </c>
      <c r="D498" s="151" t="s">
        <v>146</v>
      </c>
      <c r="E498" s="152" t="s">
        <v>530</v>
      </c>
      <c r="F498" s="153" t="s">
        <v>531</v>
      </c>
      <c r="G498" s="154" t="s">
        <v>163</v>
      </c>
      <c r="H498" s="155">
        <v>7.4189999999999996</v>
      </c>
      <c r="I498" s="156"/>
      <c r="J498" s="156">
        <f>ROUND(I498*H498,2)</f>
        <v>0</v>
      </c>
      <c r="K498" s="153" t="s">
        <v>150</v>
      </c>
      <c r="L498" s="31"/>
      <c r="M498" s="157" t="s">
        <v>1</v>
      </c>
      <c r="N498" s="158" t="s">
        <v>39</v>
      </c>
      <c r="O498" s="159">
        <v>0</v>
      </c>
      <c r="P498" s="159">
        <f>O498*H498</f>
        <v>0</v>
      </c>
      <c r="Q498" s="159">
        <v>0</v>
      </c>
      <c r="R498" s="159">
        <f>Q498*H498</f>
        <v>0</v>
      </c>
      <c r="S498" s="159">
        <v>0</v>
      </c>
      <c r="T498" s="160">
        <f>S498*H498</f>
        <v>0</v>
      </c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R498" s="161" t="s">
        <v>151</v>
      </c>
      <c r="AT498" s="161" t="s">
        <v>146</v>
      </c>
      <c r="AU498" s="161" t="s">
        <v>123</v>
      </c>
      <c r="AY498" s="18" t="s">
        <v>141</v>
      </c>
      <c r="BE498" s="162">
        <f>IF(N498="základní",J498,0)</f>
        <v>0</v>
      </c>
      <c r="BF498" s="162">
        <f>IF(N498="snížená",J498,0)</f>
        <v>0</v>
      </c>
      <c r="BG498" s="162">
        <f>IF(N498="zákl. přenesená",J498,0)</f>
        <v>0</v>
      </c>
      <c r="BH498" s="162">
        <f>IF(N498="sníž. přenesená",J498,0)</f>
        <v>0</v>
      </c>
      <c r="BI498" s="162">
        <f>IF(N498="nulová",J498,0)</f>
        <v>0</v>
      </c>
      <c r="BJ498" s="18" t="s">
        <v>123</v>
      </c>
      <c r="BK498" s="162">
        <f>ROUND(I498*H498,2)</f>
        <v>0</v>
      </c>
      <c r="BL498" s="18" t="s">
        <v>151</v>
      </c>
      <c r="BM498" s="161" t="s">
        <v>532</v>
      </c>
    </row>
    <row r="499" spans="1:65" s="2" customFormat="1" ht="36" x14ac:dyDescent="0.2">
      <c r="A499" s="30"/>
      <c r="B499" s="119"/>
      <c r="C499" s="151" t="s">
        <v>533</v>
      </c>
      <c r="D499" s="151" t="s">
        <v>146</v>
      </c>
      <c r="E499" s="152" t="s">
        <v>534</v>
      </c>
      <c r="F499" s="153" t="s">
        <v>535</v>
      </c>
      <c r="G499" s="154" t="s">
        <v>163</v>
      </c>
      <c r="H499" s="155">
        <v>0.192</v>
      </c>
      <c r="I499" s="156"/>
      <c r="J499" s="156">
        <f>ROUND(I499*H499,2)</f>
        <v>0</v>
      </c>
      <c r="K499" s="153" t="s">
        <v>150</v>
      </c>
      <c r="L499" s="31"/>
      <c r="M499" s="157" t="s">
        <v>1</v>
      </c>
      <c r="N499" s="158" t="s">
        <v>39</v>
      </c>
      <c r="O499" s="159">
        <v>0</v>
      </c>
      <c r="P499" s="159">
        <f>O499*H499</f>
        <v>0</v>
      </c>
      <c r="Q499" s="159">
        <v>0</v>
      </c>
      <c r="R499" s="159">
        <f>Q499*H499</f>
        <v>0</v>
      </c>
      <c r="S499" s="159">
        <v>0</v>
      </c>
      <c r="T499" s="160">
        <f>S499*H499</f>
        <v>0</v>
      </c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R499" s="161" t="s">
        <v>151</v>
      </c>
      <c r="AT499" s="161" t="s">
        <v>146</v>
      </c>
      <c r="AU499" s="161" t="s">
        <v>123</v>
      </c>
      <c r="AY499" s="18" t="s">
        <v>141</v>
      </c>
      <c r="BE499" s="162">
        <f>IF(N499="základní",J499,0)</f>
        <v>0</v>
      </c>
      <c r="BF499" s="162">
        <f>IF(N499="snížená",J499,0)</f>
        <v>0</v>
      </c>
      <c r="BG499" s="162">
        <f>IF(N499="zákl. přenesená",J499,0)</f>
        <v>0</v>
      </c>
      <c r="BH499" s="162">
        <f>IF(N499="sníž. přenesená",J499,0)</f>
        <v>0</v>
      </c>
      <c r="BI499" s="162">
        <f>IF(N499="nulová",J499,0)</f>
        <v>0</v>
      </c>
      <c r="BJ499" s="18" t="s">
        <v>123</v>
      </c>
      <c r="BK499" s="162">
        <f>ROUND(I499*H499,2)</f>
        <v>0</v>
      </c>
      <c r="BL499" s="18" t="s">
        <v>151</v>
      </c>
      <c r="BM499" s="161" t="s">
        <v>536</v>
      </c>
    </row>
    <row r="500" spans="1:65" s="2" customFormat="1" ht="44.25" customHeight="1" x14ac:dyDescent="0.2">
      <c r="A500" s="30"/>
      <c r="B500" s="119"/>
      <c r="C500" s="151" t="s">
        <v>537</v>
      </c>
      <c r="D500" s="151" t="s">
        <v>146</v>
      </c>
      <c r="E500" s="152" t="s">
        <v>538</v>
      </c>
      <c r="F500" s="153" t="s">
        <v>539</v>
      </c>
      <c r="G500" s="154" t="s">
        <v>163</v>
      </c>
      <c r="H500" s="155">
        <v>1.365</v>
      </c>
      <c r="I500" s="156"/>
      <c r="J500" s="156">
        <f>ROUND(I500*H500,2)</f>
        <v>0</v>
      </c>
      <c r="K500" s="153" t="s">
        <v>150</v>
      </c>
      <c r="L500" s="31"/>
      <c r="M500" s="157" t="s">
        <v>1</v>
      </c>
      <c r="N500" s="158" t="s">
        <v>39</v>
      </c>
      <c r="O500" s="159">
        <v>0</v>
      </c>
      <c r="P500" s="159">
        <f>O500*H500</f>
        <v>0</v>
      </c>
      <c r="Q500" s="159">
        <v>0</v>
      </c>
      <c r="R500" s="159">
        <f>Q500*H500</f>
        <v>0</v>
      </c>
      <c r="S500" s="159">
        <v>0</v>
      </c>
      <c r="T500" s="160">
        <f>S500*H500</f>
        <v>0</v>
      </c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R500" s="161" t="s">
        <v>151</v>
      </c>
      <c r="AT500" s="161" t="s">
        <v>146</v>
      </c>
      <c r="AU500" s="161" t="s">
        <v>123</v>
      </c>
      <c r="AY500" s="18" t="s">
        <v>141</v>
      </c>
      <c r="BE500" s="162">
        <f>IF(N500="základní",J500,0)</f>
        <v>0</v>
      </c>
      <c r="BF500" s="162">
        <f>IF(N500="snížená",J500,0)</f>
        <v>0</v>
      </c>
      <c r="BG500" s="162">
        <f>IF(N500="zákl. přenesená",J500,0)</f>
        <v>0</v>
      </c>
      <c r="BH500" s="162">
        <f>IF(N500="sníž. přenesená",J500,0)</f>
        <v>0</v>
      </c>
      <c r="BI500" s="162">
        <f>IF(N500="nulová",J500,0)</f>
        <v>0</v>
      </c>
      <c r="BJ500" s="18" t="s">
        <v>123</v>
      </c>
      <c r="BK500" s="162">
        <f>ROUND(I500*H500,2)</f>
        <v>0</v>
      </c>
      <c r="BL500" s="18" t="s">
        <v>151</v>
      </c>
      <c r="BM500" s="161" t="s">
        <v>540</v>
      </c>
    </row>
    <row r="501" spans="1:65" s="12" customFormat="1" ht="22.9" customHeight="1" x14ac:dyDescent="0.2">
      <c r="B501" s="139"/>
      <c r="D501" s="140" t="s">
        <v>72</v>
      </c>
      <c r="E501" s="149" t="s">
        <v>541</v>
      </c>
      <c r="F501" s="149" t="s">
        <v>542</v>
      </c>
      <c r="J501" s="150">
        <f>BK501</f>
        <v>0</v>
      </c>
      <c r="L501" s="139"/>
      <c r="M501" s="143"/>
      <c r="N501" s="144"/>
      <c r="O501" s="144"/>
      <c r="P501" s="145">
        <f>P502</f>
        <v>7.0681859999999999</v>
      </c>
      <c r="Q501" s="144"/>
      <c r="R501" s="145">
        <f>R502</f>
        <v>0</v>
      </c>
      <c r="S501" s="144"/>
      <c r="T501" s="146">
        <f>T502</f>
        <v>0</v>
      </c>
      <c r="AR501" s="140" t="s">
        <v>81</v>
      </c>
      <c r="AT501" s="147" t="s">
        <v>72</v>
      </c>
      <c r="AU501" s="147" t="s">
        <v>81</v>
      </c>
      <c r="AY501" s="140" t="s">
        <v>141</v>
      </c>
      <c r="BK501" s="148">
        <f>BK502</f>
        <v>0</v>
      </c>
    </row>
    <row r="502" spans="1:65" s="2" customFormat="1" ht="55.5" customHeight="1" x14ac:dyDescent="0.2">
      <c r="A502" s="30"/>
      <c r="B502" s="119"/>
      <c r="C502" s="151" t="s">
        <v>543</v>
      </c>
      <c r="D502" s="151" t="s">
        <v>146</v>
      </c>
      <c r="E502" s="152" t="s">
        <v>544</v>
      </c>
      <c r="F502" s="153" t="s">
        <v>545</v>
      </c>
      <c r="G502" s="154" t="s">
        <v>163</v>
      </c>
      <c r="H502" s="155">
        <v>22.227</v>
      </c>
      <c r="I502" s="156"/>
      <c r="J502" s="156">
        <f>ROUND(I502*H502,2)</f>
        <v>0</v>
      </c>
      <c r="K502" s="153" t="s">
        <v>150</v>
      </c>
      <c r="L502" s="31"/>
      <c r="M502" s="157" t="s">
        <v>1</v>
      </c>
      <c r="N502" s="158" t="s">
        <v>39</v>
      </c>
      <c r="O502" s="159">
        <v>0.318</v>
      </c>
      <c r="P502" s="159">
        <f>O502*H502</f>
        <v>7.0681859999999999</v>
      </c>
      <c r="Q502" s="159">
        <v>0</v>
      </c>
      <c r="R502" s="159">
        <f>Q502*H502</f>
        <v>0</v>
      </c>
      <c r="S502" s="159">
        <v>0</v>
      </c>
      <c r="T502" s="160">
        <f>S502*H502</f>
        <v>0</v>
      </c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R502" s="161" t="s">
        <v>151</v>
      </c>
      <c r="AT502" s="161" t="s">
        <v>146</v>
      </c>
      <c r="AU502" s="161" t="s">
        <v>123</v>
      </c>
      <c r="AY502" s="18" t="s">
        <v>141</v>
      </c>
      <c r="BE502" s="162">
        <f>IF(N502="základní",J502,0)</f>
        <v>0</v>
      </c>
      <c r="BF502" s="162">
        <f>IF(N502="snížená",J502,0)</f>
        <v>0</v>
      </c>
      <c r="BG502" s="162">
        <f>IF(N502="zákl. přenesená",J502,0)</f>
        <v>0</v>
      </c>
      <c r="BH502" s="162">
        <f>IF(N502="sníž. přenesená",J502,0)</f>
        <v>0</v>
      </c>
      <c r="BI502" s="162">
        <f>IF(N502="nulová",J502,0)</f>
        <v>0</v>
      </c>
      <c r="BJ502" s="18" t="s">
        <v>123</v>
      </c>
      <c r="BK502" s="162">
        <f>ROUND(I502*H502,2)</f>
        <v>0</v>
      </c>
      <c r="BL502" s="18" t="s">
        <v>151</v>
      </c>
      <c r="BM502" s="161" t="s">
        <v>546</v>
      </c>
    </row>
    <row r="503" spans="1:65" s="12" customFormat="1" ht="25.9" customHeight="1" x14ac:dyDescent="0.2">
      <c r="B503" s="139"/>
      <c r="D503" s="140" t="s">
        <v>72</v>
      </c>
      <c r="E503" s="141" t="s">
        <v>547</v>
      </c>
      <c r="F503" s="141" t="s">
        <v>548</v>
      </c>
      <c r="J503" s="142">
        <f>BK503</f>
        <v>0</v>
      </c>
      <c r="L503" s="139"/>
      <c r="M503" s="143"/>
      <c r="N503" s="144"/>
      <c r="O503" s="144"/>
      <c r="P503" s="145">
        <f>P504+P535+P628+P722+P726+P793+P908+P937+P961</f>
        <v>1810.8289419999996</v>
      </c>
      <c r="Q503" s="144"/>
      <c r="R503" s="145">
        <f>R504+R535+R628+R722+R726+R793+R908+R937+R961</f>
        <v>23.679135370000001</v>
      </c>
      <c r="S503" s="144"/>
      <c r="T503" s="146">
        <f>T504+T535+T628+T722+T726+T793+T908+T937+T961</f>
        <v>1.2817375</v>
      </c>
      <c r="AR503" s="140" t="s">
        <v>123</v>
      </c>
      <c r="AT503" s="147" t="s">
        <v>72</v>
      </c>
      <c r="AU503" s="147" t="s">
        <v>73</v>
      </c>
      <c r="AY503" s="140" t="s">
        <v>141</v>
      </c>
      <c r="BK503" s="148">
        <f>BK504+BK535+BK628+BK722+BK726+BK793+BK908+BK937+BK961</f>
        <v>0</v>
      </c>
    </row>
    <row r="504" spans="1:65" s="12" customFormat="1" ht="22.9" customHeight="1" x14ac:dyDescent="0.2">
      <c r="B504" s="139"/>
      <c r="D504" s="140" t="s">
        <v>72</v>
      </c>
      <c r="E504" s="149" t="s">
        <v>549</v>
      </c>
      <c r="F504" s="149" t="s">
        <v>550</v>
      </c>
      <c r="J504" s="150">
        <f>BK504</f>
        <v>0</v>
      </c>
      <c r="L504" s="139"/>
      <c r="M504" s="143"/>
      <c r="N504" s="144"/>
      <c r="O504" s="144"/>
      <c r="P504" s="145">
        <f>SUM(P505:P534)</f>
        <v>48.6175</v>
      </c>
      <c r="Q504" s="144"/>
      <c r="R504" s="145">
        <f>SUM(R505:R534)</f>
        <v>1.16682</v>
      </c>
      <c r="S504" s="144"/>
      <c r="T504" s="146">
        <f>SUM(T505:T534)</f>
        <v>0</v>
      </c>
      <c r="AR504" s="140" t="s">
        <v>123</v>
      </c>
      <c r="AT504" s="147" t="s">
        <v>72</v>
      </c>
      <c r="AU504" s="147" t="s">
        <v>81</v>
      </c>
      <c r="AY504" s="140" t="s">
        <v>141</v>
      </c>
      <c r="BK504" s="148">
        <f>SUM(BK505:BK534)</f>
        <v>0</v>
      </c>
    </row>
    <row r="505" spans="1:65" s="2" customFormat="1" ht="44.25" customHeight="1" x14ac:dyDescent="0.2">
      <c r="A505" s="30"/>
      <c r="B505" s="119"/>
      <c r="C505" s="151" t="s">
        <v>551</v>
      </c>
      <c r="D505" s="151" t="s">
        <v>146</v>
      </c>
      <c r="E505" s="152" t="s">
        <v>552</v>
      </c>
      <c r="F505" s="153" t="s">
        <v>553</v>
      </c>
      <c r="G505" s="154" t="s">
        <v>200</v>
      </c>
      <c r="H505" s="155">
        <v>194.47</v>
      </c>
      <c r="I505" s="156"/>
      <c r="J505" s="156">
        <f>ROUND(I505*H505,2)</f>
        <v>0</v>
      </c>
      <c r="K505" s="153" t="s">
        <v>150</v>
      </c>
      <c r="L505" s="31"/>
      <c r="M505" s="157" t="s">
        <v>1</v>
      </c>
      <c r="N505" s="158" t="s">
        <v>39</v>
      </c>
      <c r="O505" s="159">
        <v>0.25</v>
      </c>
      <c r="P505" s="159">
        <f>O505*H505</f>
        <v>48.6175</v>
      </c>
      <c r="Q505" s="159">
        <v>6.0000000000000001E-3</v>
      </c>
      <c r="R505" s="159">
        <f>Q505*H505</f>
        <v>1.16682</v>
      </c>
      <c r="S505" s="159">
        <v>0</v>
      </c>
      <c r="T505" s="160">
        <f>S505*H505</f>
        <v>0</v>
      </c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R505" s="161" t="s">
        <v>307</v>
      </c>
      <c r="AT505" s="161" t="s">
        <v>146</v>
      </c>
      <c r="AU505" s="161" t="s">
        <v>123</v>
      </c>
      <c r="AY505" s="18" t="s">
        <v>141</v>
      </c>
      <c r="BE505" s="162">
        <f>IF(N505="základní",J505,0)</f>
        <v>0</v>
      </c>
      <c r="BF505" s="162">
        <f>IF(N505="snížená",J505,0)</f>
        <v>0</v>
      </c>
      <c r="BG505" s="162">
        <f>IF(N505="zákl. přenesená",J505,0)</f>
        <v>0</v>
      </c>
      <c r="BH505" s="162">
        <f>IF(N505="sníž. přenesená",J505,0)</f>
        <v>0</v>
      </c>
      <c r="BI505" s="162">
        <f>IF(N505="nulová",J505,0)</f>
        <v>0</v>
      </c>
      <c r="BJ505" s="18" t="s">
        <v>123</v>
      </c>
      <c r="BK505" s="162">
        <f>ROUND(I505*H505,2)</f>
        <v>0</v>
      </c>
      <c r="BL505" s="18" t="s">
        <v>307</v>
      </c>
      <c r="BM505" s="161" t="s">
        <v>554</v>
      </c>
    </row>
    <row r="506" spans="1:65" s="13" customFormat="1" x14ac:dyDescent="0.2">
      <c r="B506" s="163"/>
      <c r="D506" s="164" t="s">
        <v>153</v>
      </c>
      <c r="E506" s="165" t="s">
        <v>1</v>
      </c>
      <c r="F506" s="166" t="s">
        <v>335</v>
      </c>
      <c r="H506" s="165" t="s">
        <v>1</v>
      </c>
      <c r="L506" s="163"/>
      <c r="M506" s="167"/>
      <c r="N506" s="168"/>
      <c r="O506" s="168"/>
      <c r="P506" s="168"/>
      <c r="Q506" s="168"/>
      <c r="R506" s="168"/>
      <c r="S506" s="168"/>
      <c r="T506" s="169"/>
      <c r="AT506" s="165" t="s">
        <v>153</v>
      </c>
      <c r="AU506" s="165" t="s">
        <v>123</v>
      </c>
      <c r="AV506" s="13" t="s">
        <v>81</v>
      </c>
      <c r="AW506" s="13" t="s">
        <v>29</v>
      </c>
      <c r="AX506" s="13" t="s">
        <v>73</v>
      </c>
      <c r="AY506" s="165" t="s">
        <v>141</v>
      </c>
    </row>
    <row r="507" spans="1:65" s="13" customFormat="1" x14ac:dyDescent="0.2">
      <c r="B507" s="163"/>
      <c r="D507" s="164" t="s">
        <v>153</v>
      </c>
      <c r="E507" s="165" t="s">
        <v>1</v>
      </c>
      <c r="F507" s="166" t="s">
        <v>154</v>
      </c>
      <c r="H507" s="165" t="s">
        <v>1</v>
      </c>
      <c r="L507" s="163"/>
      <c r="M507" s="167"/>
      <c r="N507" s="168"/>
      <c r="O507" s="168"/>
      <c r="P507" s="168"/>
      <c r="Q507" s="168"/>
      <c r="R507" s="168"/>
      <c r="S507" s="168"/>
      <c r="T507" s="169"/>
      <c r="AT507" s="165" t="s">
        <v>153</v>
      </c>
      <c r="AU507" s="165" t="s">
        <v>123</v>
      </c>
      <c r="AV507" s="13" t="s">
        <v>81</v>
      </c>
      <c r="AW507" s="13" t="s">
        <v>29</v>
      </c>
      <c r="AX507" s="13" t="s">
        <v>73</v>
      </c>
      <c r="AY507" s="165" t="s">
        <v>141</v>
      </c>
    </row>
    <row r="508" spans="1:65" s="14" customFormat="1" x14ac:dyDescent="0.2">
      <c r="B508" s="170"/>
      <c r="D508" s="164" t="s">
        <v>153</v>
      </c>
      <c r="E508" s="171" t="s">
        <v>1</v>
      </c>
      <c r="F508" s="172" t="s">
        <v>336</v>
      </c>
      <c r="H508" s="173">
        <v>6.65</v>
      </c>
      <c r="L508" s="170"/>
      <c r="M508" s="174"/>
      <c r="N508" s="175"/>
      <c r="O508" s="175"/>
      <c r="P508" s="175"/>
      <c r="Q508" s="175"/>
      <c r="R508" s="175"/>
      <c r="S508" s="175"/>
      <c r="T508" s="176"/>
      <c r="AT508" s="171" t="s">
        <v>153</v>
      </c>
      <c r="AU508" s="171" t="s">
        <v>123</v>
      </c>
      <c r="AV508" s="14" t="s">
        <v>123</v>
      </c>
      <c r="AW508" s="14" t="s">
        <v>29</v>
      </c>
      <c r="AX508" s="14" t="s">
        <v>73</v>
      </c>
      <c r="AY508" s="171" t="s">
        <v>141</v>
      </c>
    </row>
    <row r="509" spans="1:65" s="14" customFormat="1" x14ac:dyDescent="0.2">
      <c r="B509" s="170"/>
      <c r="D509" s="164" t="s">
        <v>153</v>
      </c>
      <c r="E509" s="171" t="s">
        <v>1</v>
      </c>
      <c r="F509" s="172" t="s">
        <v>337</v>
      </c>
      <c r="H509" s="173">
        <v>6.66</v>
      </c>
      <c r="L509" s="170"/>
      <c r="M509" s="174"/>
      <c r="N509" s="175"/>
      <c r="O509" s="175"/>
      <c r="P509" s="175"/>
      <c r="Q509" s="175"/>
      <c r="R509" s="175"/>
      <c r="S509" s="175"/>
      <c r="T509" s="176"/>
      <c r="AT509" s="171" t="s">
        <v>153</v>
      </c>
      <c r="AU509" s="171" t="s">
        <v>123</v>
      </c>
      <c r="AV509" s="14" t="s">
        <v>123</v>
      </c>
      <c r="AW509" s="14" t="s">
        <v>29</v>
      </c>
      <c r="AX509" s="14" t="s">
        <v>73</v>
      </c>
      <c r="AY509" s="171" t="s">
        <v>141</v>
      </c>
    </row>
    <row r="510" spans="1:65" s="14" customFormat="1" x14ac:dyDescent="0.2">
      <c r="B510" s="170"/>
      <c r="D510" s="164" t="s">
        <v>153</v>
      </c>
      <c r="E510" s="171" t="s">
        <v>1</v>
      </c>
      <c r="F510" s="172" t="s">
        <v>338</v>
      </c>
      <c r="H510" s="173">
        <v>1.79</v>
      </c>
      <c r="L510" s="170"/>
      <c r="M510" s="174"/>
      <c r="N510" s="175"/>
      <c r="O510" s="175"/>
      <c r="P510" s="175"/>
      <c r="Q510" s="175"/>
      <c r="R510" s="175"/>
      <c r="S510" s="175"/>
      <c r="T510" s="176"/>
      <c r="AT510" s="171" t="s">
        <v>153</v>
      </c>
      <c r="AU510" s="171" t="s">
        <v>123</v>
      </c>
      <c r="AV510" s="14" t="s">
        <v>123</v>
      </c>
      <c r="AW510" s="14" t="s">
        <v>29</v>
      </c>
      <c r="AX510" s="14" t="s">
        <v>73</v>
      </c>
      <c r="AY510" s="171" t="s">
        <v>141</v>
      </c>
    </row>
    <row r="511" spans="1:65" s="14" customFormat="1" x14ac:dyDescent="0.2">
      <c r="B511" s="170"/>
      <c r="D511" s="164" t="s">
        <v>153</v>
      </c>
      <c r="E511" s="171" t="s">
        <v>1</v>
      </c>
      <c r="F511" s="172" t="s">
        <v>339</v>
      </c>
      <c r="H511" s="173">
        <v>1.7</v>
      </c>
      <c r="L511" s="170"/>
      <c r="M511" s="174"/>
      <c r="N511" s="175"/>
      <c r="O511" s="175"/>
      <c r="P511" s="175"/>
      <c r="Q511" s="175"/>
      <c r="R511" s="175"/>
      <c r="S511" s="175"/>
      <c r="T511" s="176"/>
      <c r="AT511" s="171" t="s">
        <v>153</v>
      </c>
      <c r="AU511" s="171" t="s">
        <v>123</v>
      </c>
      <c r="AV511" s="14" t="s">
        <v>123</v>
      </c>
      <c r="AW511" s="14" t="s">
        <v>29</v>
      </c>
      <c r="AX511" s="14" t="s">
        <v>73</v>
      </c>
      <c r="AY511" s="171" t="s">
        <v>141</v>
      </c>
    </row>
    <row r="512" spans="1:65" s="14" customFormat="1" x14ac:dyDescent="0.2">
      <c r="B512" s="170"/>
      <c r="D512" s="164" t="s">
        <v>153</v>
      </c>
      <c r="E512" s="171" t="s">
        <v>1</v>
      </c>
      <c r="F512" s="172" t="s">
        <v>340</v>
      </c>
      <c r="H512" s="173">
        <v>3.23</v>
      </c>
      <c r="L512" s="170"/>
      <c r="M512" s="174"/>
      <c r="N512" s="175"/>
      <c r="O512" s="175"/>
      <c r="P512" s="175"/>
      <c r="Q512" s="175"/>
      <c r="R512" s="175"/>
      <c r="S512" s="175"/>
      <c r="T512" s="176"/>
      <c r="AT512" s="171" t="s">
        <v>153</v>
      </c>
      <c r="AU512" s="171" t="s">
        <v>123</v>
      </c>
      <c r="AV512" s="14" t="s">
        <v>123</v>
      </c>
      <c r="AW512" s="14" t="s">
        <v>29</v>
      </c>
      <c r="AX512" s="14" t="s">
        <v>73</v>
      </c>
      <c r="AY512" s="171" t="s">
        <v>141</v>
      </c>
    </row>
    <row r="513" spans="2:51" s="14" customFormat="1" x14ac:dyDescent="0.2">
      <c r="B513" s="170"/>
      <c r="D513" s="164" t="s">
        <v>153</v>
      </c>
      <c r="E513" s="171" t="s">
        <v>1</v>
      </c>
      <c r="F513" s="172" t="s">
        <v>341</v>
      </c>
      <c r="H513" s="173">
        <v>1.7</v>
      </c>
      <c r="L513" s="170"/>
      <c r="M513" s="174"/>
      <c r="N513" s="175"/>
      <c r="O513" s="175"/>
      <c r="P513" s="175"/>
      <c r="Q513" s="175"/>
      <c r="R513" s="175"/>
      <c r="S513" s="175"/>
      <c r="T513" s="176"/>
      <c r="AT513" s="171" t="s">
        <v>153</v>
      </c>
      <c r="AU513" s="171" t="s">
        <v>123</v>
      </c>
      <c r="AV513" s="14" t="s">
        <v>123</v>
      </c>
      <c r="AW513" s="14" t="s">
        <v>29</v>
      </c>
      <c r="AX513" s="14" t="s">
        <v>73</v>
      </c>
      <c r="AY513" s="171" t="s">
        <v>141</v>
      </c>
    </row>
    <row r="514" spans="2:51" s="14" customFormat="1" x14ac:dyDescent="0.2">
      <c r="B514" s="170"/>
      <c r="D514" s="164" t="s">
        <v>153</v>
      </c>
      <c r="E514" s="171" t="s">
        <v>1</v>
      </c>
      <c r="F514" s="172" t="s">
        <v>342</v>
      </c>
      <c r="H514" s="173">
        <v>1.78</v>
      </c>
      <c r="L514" s="170"/>
      <c r="M514" s="174"/>
      <c r="N514" s="175"/>
      <c r="O514" s="175"/>
      <c r="P514" s="175"/>
      <c r="Q514" s="175"/>
      <c r="R514" s="175"/>
      <c r="S514" s="175"/>
      <c r="T514" s="176"/>
      <c r="AT514" s="171" t="s">
        <v>153</v>
      </c>
      <c r="AU514" s="171" t="s">
        <v>123</v>
      </c>
      <c r="AV514" s="14" t="s">
        <v>123</v>
      </c>
      <c r="AW514" s="14" t="s">
        <v>29</v>
      </c>
      <c r="AX514" s="14" t="s">
        <v>73</v>
      </c>
      <c r="AY514" s="171" t="s">
        <v>141</v>
      </c>
    </row>
    <row r="515" spans="2:51" s="14" customFormat="1" x14ac:dyDescent="0.2">
      <c r="B515" s="170"/>
      <c r="D515" s="164" t="s">
        <v>153</v>
      </c>
      <c r="E515" s="171" t="s">
        <v>1</v>
      </c>
      <c r="F515" s="172" t="s">
        <v>343</v>
      </c>
      <c r="H515" s="173">
        <v>3.69</v>
      </c>
      <c r="L515" s="170"/>
      <c r="M515" s="174"/>
      <c r="N515" s="175"/>
      <c r="O515" s="175"/>
      <c r="P515" s="175"/>
      <c r="Q515" s="175"/>
      <c r="R515" s="175"/>
      <c r="S515" s="175"/>
      <c r="T515" s="176"/>
      <c r="AT515" s="171" t="s">
        <v>153</v>
      </c>
      <c r="AU515" s="171" t="s">
        <v>123</v>
      </c>
      <c r="AV515" s="14" t="s">
        <v>123</v>
      </c>
      <c r="AW515" s="14" t="s">
        <v>29</v>
      </c>
      <c r="AX515" s="14" t="s">
        <v>73</v>
      </c>
      <c r="AY515" s="171" t="s">
        <v>141</v>
      </c>
    </row>
    <row r="516" spans="2:51" s="14" customFormat="1" x14ac:dyDescent="0.2">
      <c r="B516" s="170"/>
      <c r="D516" s="164" t="s">
        <v>153</v>
      </c>
      <c r="E516" s="171" t="s">
        <v>1</v>
      </c>
      <c r="F516" s="172" t="s">
        <v>344</v>
      </c>
      <c r="H516" s="173">
        <v>4.13</v>
      </c>
      <c r="L516" s="170"/>
      <c r="M516" s="174"/>
      <c r="N516" s="175"/>
      <c r="O516" s="175"/>
      <c r="P516" s="175"/>
      <c r="Q516" s="175"/>
      <c r="R516" s="175"/>
      <c r="S516" s="175"/>
      <c r="T516" s="176"/>
      <c r="AT516" s="171" t="s">
        <v>153</v>
      </c>
      <c r="AU516" s="171" t="s">
        <v>123</v>
      </c>
      <c r="AV516" s="14" t="s">
        <v>123</v>
      </c>
      <c r="AW516" s="14" t="s">
        <v>29</v>
      </c>
      <c r="AX516" s="14" t="s">
        <v>73</v>
      </c>
      <c r="AY516" s="171" t="s">
        <v>141</v>
      </c>
    </row>
    <row r="517" spans="2:51" s="16" customFormat="1" x14ac:dyDescent="0.2">
      <c r="B517" s="184"/>
      <c r="D517" s="164" t="s">
        <v>153</v>
      </c>
      <c r="E517" s="185" t="s">
        <v>1</v>
      </c>
      <c r="F517" s="186" t="s">
        <v>173</v>
      </c>
      <c r="H517" s="187">
        <v>31.33</v>
      </c>
      <c r="L517" s="184"/>
      <c r="M517" s="188"/>
      <c r="N517" s="189"/>
      <c r="O517" s="189"/>
      <c r="P517" s="189"/>
      <c r="Q517" s="189"/>
      <c r="R517" s="189"/>
      <c r="S517" s="189"/>
      <c r="T517" s="190"/>
      <c r="AT517" s="185" t="s">
        <v>153</v>
      </c>
      <c r="AU517" s="185" t="s">
        <v>123</v>
      </c>
      <c r="AV517" s="16" t="s">
        <v>142</v>
      </c>
      <c r="AW517" s="16" t="s">
        <v>29</v>
      </c>
      <c r="AX517" s="16" t="s">
        <v>73</v>
      </c>
      <c r="AY517" s="185" t="s">
        <v>141</v>
      </c>
    </row>
    <row r="518" spans="2:51" s="13" customFormat="1" x14ac:dyDescent="0.2">
      <c r="B518" s="163"/>
      <c r="D518" s="164" t="s">
        <v>153</v>
      </c>
      <c r="E518" s="165" t="s">
        <v>1</v>
      </c>
      <c r="F518" s="166" t="s">
        <v>274</v>
      </c>
      <c r="H518" s="165" t="s">
        <v>1</v>
      </c>
      <c r="L518" s="163"/>
      <c r="M518" s="167"/>
      <c r="N518" s="168"/>
      <c r="O518" s="168"/>
      <c r="P518" s="168"/>
      <c r="Q518" s="168"/>
      <c r="R518" s="168"/>
      <c r="S518" s="168"/>
      <c r="T518" s="169"/>
      <c r="AT518" s="165" t="s">
        <v>153</v>
      </c>
      <c r="AU518" s="165" t="s">
        <v>123</v>
      </c>
      <c r="AV518" s="13" t="s">
        <v>81</v>
      </c>
      <c r="AW518" s="13" t="s">
        <v>29</v>
      </c>
      <c r="AX518" s="13" t="s">
        <v>73</v>
      </c>
      <c r="AY518" s="165" t="s">
        <v>141</v>
      </c>
    </row>
    <row r="519" spans="2:51" s="14" customFormat="1" x14ac:dyDescent="0.2">
      <c r="B519" s="170"/>
      <c r="D519" s="164" t="s">
        <v>153</v>
      </c>
      <c r="E519" s="171" t="s">
        <v>1</v>
      </c>
      <c r="F519" s="172" t="s">
        <v>345</v>
      </c>
      <c r="H519" s="173">
        <v>15.74</v>
      </c>
      <c r="L519" s="170"/>
      <c r="M519" s="174"/>
      <c r="N519" s="175"/>
      <c r="O519" s="175"/>
      <c r="P519" s="175"/>
      <c r="Q519" s="175"/>
      <c r="R519" s="175"/>
      <c r="S519" s="175"/>
      <c r="T519" s="176"/>
      <c r="AT519" s="171" t="s">
        <v>153</v>
      </c>
      <c r="AU519" s="171" t="s">
        <v>123</v>
      </c>
      <c r="AV519" s="14" t="s">
        <v>123</v>
      </c>
      <c r="AW519" s="14" t="s">
        <v>29</v>
      </c>
      <c r="AX519" s="14" t="s">
        <v>73</v>
      </c>
      <c r="AY519" s="171" t="s">
        <v>141</v>
      </c>
    </row>
    <row r="520" spans="2:51" s="14" customFormat="1" x14ac:dyDescent="0.2">
      <c r="B520" s="170"/>
      <c r="D520" s="164" t="s">
        <v>153</v>
      </c>
      <c r="E520" s="171" t="s">
        <v>1</v>
      </c>
      <c r="F520" s="172" t="s">
        <v>346</v>
      </c>
      <c r="H520" s="173">
        <v>1.62</v>
      </c>
      <c r="L520" s="170"/>
      <c r="M520" s="174"/>
      <c r="N520" s="175"/>
      <c r="O520" s="175"/>
      <c r="P520" s="175"/>
      <c r="Q520" s="175"/>
      <c r="R520" s="175"/>
      <c r="S520" s="175"/>
      <c r="T520" s="176"/>
      <c r="AT520" s="171" t="s">
        <v>153</v>
      </c>
      <c r="AU520" s="171" t="s">
        <v>123</v>
      </c>
      <c r="AV520" s="14" t="s">
        <v>123</v>
      </c>
      <c r="AW520" s="14" t="s">
        <v>29</v>
      </c>
      <c r="AX520" s="14" t="s">
        <v>73</v>
      </c>
      <c r="AY520" s="171" t="s">
        <v>141</v>
      </c>
    </row>
    <row r="521" spans="2:51" s="14" customFormat="1" x14ac:dyDescent="0.2">
      <c r="B521" s="170"/>
      <c r="D521" s="164" t="s">
        <v>153</v>
      </c>
      <c r="E521" s="171" t="s">
        <v>1</v>
      </c>
      <c r="F521" s="172" t="s">
        <v>347</v>
      </c>
      <c r="H521" s="173">
        <v>4.59</v>
      </c>
      <c r="L521" s="170"/>
      <c r="M521" s="174"/>
      <c r="N521" s="175"/>
      <c r="O521" s="175"/>
      <c r="P521" s="175"/>
      <c r="Q521" s="175"/>
      <c r="R521" s="175"/>
      <c r="S521" s="175"/>
      <c r="T521" s="176"/>
      <c r="AT521" s="171" t="s">
        <v>153</v>
      </c>
      <c r="AU521" s="171" t="s">
        <v>123</v>
      </c>
      <c r="AV521" s="14" t="s">
        <v>123</v>
      </c>
      <c r="AW521" s="14" t="s">
        <v>29</v>
      </c>
      <c r="AX521" s="14" t="s">
        <v>73</v>
      </c>
      <c r="AY521" s="171" t="s">
        <v>141</v>
      </c>
    </row>
    <row r="522" spans="2:51" s="14" customFormat="1" x14ac:dyDescent="0.2">
      <c r="B522" s="170"/>
      <c r="D522" s="164" t="s">
        <v>153</v>
      </c>
      <c r="E522" s="171" t="s">
        <v>1</v>
      </c>
      <c r="F522" s="172" t="s">
        <v>348</v>
      </c>
      <c r="H522" s="173">
        <v>4.32</v>
      </c>
      <c r="L522" s="170"/>
      <c r="M522" s="174"/>
      <c r="N522" s="175"/>
      <c r="O522" s="175"/>
      <c r="P522" s="175"/>
      <c r="Q522" s="175"/>
      <c r="R522" s="175"/>
      <c r="S522" s="175"/>
      <c r="T522" s="176"/>
      <c r="AT522" s="171" t="s">
        <v>153</v>
      </c>
      <c r="AU522" s="171" t="s">
        <v>123</v>
      </c>
      <c r="AV522" s="14" t="s">
        <v>123</v>
      </c>
      <c r="AW522" s="14" t="s">
        <v>29</v>
      </c>
      <c r="AX522" s="14" t="s">
        <v>73</v>
      </c>
      <c r="AY522" s="171" t="s">
        <v>141</v>
      </c>
    </row>
    <row r="523" spans="2:51" s="14" customFormat="1" x14ac:dyDescent="0.2">
      <c r="B523" s="170"/>
      <c r="D523" s="164" t="s">
        <v>153</v>
      </c>
      <c r="E523" s="171" t="s">
        <v>1</v>
      </c>
      <c r="F523" s="172" t="s">
        <v>349</v>
      </c>
      <c r="H523" s="173">
        <v>4.9000000000000004</v>
      </c>
      <c r="L523" s="170"/>
      <c r="M523" s="174"/>
      <c r="N523" s="175"/>
      <c r="O523" s="175"/>
      <c r="P523" s="175"/>
      <c r="Q523" s="175"/>
      <c r="R523" s="175"/>
      <c r="S523" s="175"/>
      <c r="T523" s="176"/>
      <c r="AT523" s="171" t="s">
        <v>153</v>
      </c>
      <c r="AU523" s="171" t="s">
        <v>123</v>
      </c>
      <c r="AV523" s="14" t="s">
        <v>123</v>
      </c>
      <c r="AW523" s="14" t="s">
        <v>29</v>
      </c>
      <c r="AX523" s="14" t="s">
        <v>73</v>
      </c>
      <c r="AY523" s="171" t="s">
        <v>141</v>
      </c>
    </row>
    <row r="524" spans="2:51" s="14" customFormat="1" x14ac:dyDescent="0.2">
      <c r="B524" s="170"/>
      <c r="D524" s="164" t="s">
        <v>153</v>
      </c>
      <c r="E524" s="171" t="s">
        <v>1</v>
      </c>
      <c r="F524" s="172" t="s">
        <v>350</v>
      </c>
      <c r="H524" s="173">
        <v>4.29</v>
      </c>
      <c r="L524" s="170"/>
      <c r="M524" s="174"/>
      <c r="N524" s="175"/>
      <c r="O524" s="175"/>
      <c r="P524" s="175"/>
      <c r="Q524" s="175"/>
      <c r="R524" s="175"/>
      <c r="S524" s="175"/>
      <c r="T524" s="176"/>
      <c r="AT524" s="171" t="s">
        <v>153</v>
      </c>
      <c r="AU524" s="171" t="s">
        <v>123</v>
      </c>
      <c r="AV524" s="14" t="s">
        <v>123</v>
      </c>
      <c r="AW524" s="14" t="s">
        <v>29</v>
      </c>
      <c r="AX524" s="14" t="s">
        <v>73</v>
      </c>
      <c r="AY524" s="171" t="s">
        <v>141</v>
      </c>
    </row>
    <row r="525" spans="2:51" s="14" customFormat="1" x14ac:dyDescent="0.2">
      <c r="B525" s="170"/>
      <c r="D525" s="164" t="s">
        <v>153</v>
      </c>
      <c r="E525" s="171" t="s">
        <v>1</v>
      </c>
      <c r="F525" s="172" t="s">
        <v>351</v>
      </c>
      <c r="H525" s="173">
        <v>3.95</v>
      </c>
      <c r="L525" s="170"/>
      <c r="M525" s="174"/>
      <c r="N525" s="175"/>
      <c r="O525" s="175"/>
      <c r="P525" s="175"/>
      <c r="Q525" s="175"/>
      <c r="R525" s="175"/>
      <c r="S525" s="175"/>
      <c r="T525" s="176"/>
      <c r="AT525" s="171" t="s">
        <v>153</v>
      </c>
      <c r="AU525" s="171" t="s">
        <v>123</v>
      </c>
      <c r="AV525" s="14" t="s">
        <v>123</v>
      </c>
      <c r="AW525" s="14" t="s">
        <v>29</v>
      </c>
      <c r="AX525" s="14" t="s">
        <v>73</v>
      </c>
      <c r="AY525" s="171" t="s">
        <v>141</v>
      </c>
    </row>
    <row r="526" spans="2:51" s="14" customFormat="1" x14ac:dyDescent="0.2">
      <c r="B526" s="170"/>
      <c r="D526" s="164" t="s">
        <v>153</v>
      </c>
      <c r="E526" s="171" t="s">
        <v>1</v>
      </c>
      <c r="F526" s="172" t="s">
        <v>352</v>
      </c>
      <c r="H526" s="173">
        <v>1.7</v>
      </c>
      <c r="L526" s="170"/>
      <c r="M526" s="174"/>
      <c r="N526" s="175"/>
      <c r="O526" s="175"/>
      <c r="P526" s="175"/>
      <c r="Q526" s="175"/>
      <c r="R526" s="175"/>
      <c r="S526" s="175"/>
      <c r="T526" s="176"/>
      <c r="AT526" s="171" t="s">
        <v>153</v>
      </c>
      <c r="AU526" s="171" t="s">
        <v>123</v>
      </c>
      <c r="AV526" s="14" t="s">
        <v>123</v>
      </c>
      <c r="AW526" s="14" t="s">
        <v>29</v>
      </c>
      <c r="AX526" s="14" t="s">
        <v>73</v>
      </c>
      <c r="AY526" s="171" t="s">
        <v>141</v>
      </c>
    </row>
    <row r="527" spans="2:51" s="14" customFormat="1" x14ac:dyDescent="0.2">
      <c r="B527" s="170"/>
      <c r="D527" s="164" t="s">
        <v>153</v>
      </c>
      <c r="E527" s="171" t="s">
        <v>1</v>
      </c>
      <c r="F527" s="172" t="s">
        <v>353</v>
      </c>
      <c r="H527" s="173">
        <v>3.23</v>
      </c>
      <c r="L527" s="170"/>
      <c r="M527" s="174"/>
      <c r="N527" s="175"/>
      <c r="O527" s="175"/>
      <c r="P527" s="175"/>
      <c r="Q527" s="175"/>
      <c r="R527" s="175"/>
      <c r="S527" s="175"/>
      <c r="T527" s="176"/>
      <c r="AT527" s="171" t="s">
        <v>153</v>
      </c>
      <c r="AU527" s="171" t="s">
        <v>123</v>
      </c>
      <c r="AV527" s="14" t="s">
        <v>123</v>
      </c>
      <c r="AW527" s="14" t="s">
        <v>29</v>
      </c>
      <c r="AX527" s="14" t="s">
        <v>73</v>
      </c>
      <c r="AY527" s="171" t="s">
        <v>141</v>
      </c>
    </row>
    <row r="528" spans="2:51" s="14" customFormat="1" x14ac:dyDescent="0.2">
      <c r="B528" s="170"/>
      <c r="D528" s="164" t="s">
        <v>153</v>
      </c>
      <c r="E528" s="171" t="s">
        <v>1</v>
      </c>
      <c r="F528" s="172" t="s">
        <v>354</v>
      </c>
      <c r="H528" s="173">
        <v>2.17</v>
      </c>
      <c r="L528" s="170"/>
      <c r="M528" s="174"/>
      <c r="N528" s="175"/>
      <c r="O528" s="175"/>
      <c r="P528" s="175"/>
      <c r="Q528" s="175"/>
      <c r="R528" s="175"/>
      <c r="S528" s="175"/>
      <c r="T528" s="176"/>
      <c r="AT528" s="171" t="s">
        <v>153</v>
      </c>
      <c r="AU528" s="171" t="s">
        <v>123</v>
      </c>
      <c r="AV528" s="14" t="s">
        <v>123</v>
      </c>
      <c r="AW528" s="14" t="s">
        <v>29</v>
      </c>
      <c r="AX528" s="14" t="s">
        <v>73</v>
      </c>
      <c r="AY528" s="171" t="s">
        <v>141</v>
      </c>
    </row>
    <row r="529" spans="1:65" s="14" customFormat="1" x14ac:dyDescent="0.2">
      <c r="B529" s="170"/>
      <c r="D529" s="164" t="s">
        <v>153</v>
      </c>
      <c r="E529" s="171" t="s">
        <v>1</v>
      </c>
      <c r="F529" s="172" t="s">
        <v>355</v>
      </c>
      <c r="H529" s="173">
        <v>1.7</v>
      </c>
      <c r="L529" s="170"/>
      <c r="M529" s="174"/>
      <c r="N529" s="175"/>
      <c r="O529" s="175"/>
      <c r="P529" s="175"/>
      <c r="Q529" s="175"/>
      <c r="R529" s="175"/>
      <c r="S529" s="175"/>
      <c r="T529" s="176"/>
      <c r="AT529" s="171" t="s">
        <v>153</v>
      </c>
      <c r="AU529" s="171" t="s">
        <v>123</v>
      </c>
      <c r="AV529" s="14" t="s">
        <v>123</v>
      </c>
      <c r="AW529" s="14" t="s">
        <v>29</v>
      </c>
      <c r="AX529" s="14" t="s">
        <v>73</v>
      </c>
      <c r="AY529" s="171" t="s">
        <v>141</v>
      </c>
    </row>
    <row r="530" spans="1:65" s="14" customFormat="1" x14ac:dyDescent="0.2">
      <c r="B530" s="170"/>
      <c r="D530" s="164" t="s">
        <v>153</v>
      </c>
      <c r="E530" s="171" t="s">
        <v>1</v>
      </c>
      <c r="F530" s="172" t="s">
        <v>356</v>
      </c>
      <c r="H530" s="173">
        <v>3.23</v>
      </c>
      <c r="L530" s="170"/>
      <c r="M530" s="174"/>
      <c r="N530" s="175"/>
      <c r="O530" s="175"/>
      <c r="P530" s="175"/>
      <c r="Q530" s="175"/>
      <c r="R530" s="175"/>
      <c r="S530" s="175"/>
      <c r="T530" s="176"/>
      <c r="AT530" s="171" t="s">
        <v>153</v>
      </c>
      <c r="AU530" s="171" t="s">
        <v>123</v>
      </c>
      <c r="AV530" s="14" t="s">
        <v>123</v>
      </c>
      <c r="AW530" s="14" t="s">
        <v>29</v>
      </c>
      <c r="AX530" s="14" t="s">
        <v>73</v>
      </c>
      <c r="AY530" s="171" t="s">
        <v>141</v>
      </c>
    </row>
    <row r="531" spans="1:65" s="14" customFormat="1" x14ac:dyDescent="0.2">
      <c r="B531" s="170"/>
      <c r="D531" s="164" t="s">
        <v>153</v>
      </c>
      <c r="E531" s="171" t="s">
        <v>1</v>
      </c>
      <c r="F531" s="172" t="s">
        <v>357</v>
      </c>
      <c r="H531" s="173">
        <v>1.7</v>
      </c>
      <c r="L531" s="170"/>
      <c r="M531" s="174"/>
      <c r="N531" s="175"/>
      <c r="O531" s="175"/>
      <c r="P531" s="175"/>
      <c r="Q531" s="175"/>
      <c r="R531" s="175"/>
      <c r="S531" s="175"/>
      <c r="T531" s="176"/>
      <c r="AT531" s="171" t="s">
        <v>153</v>
      </c>
      <c r="AU531" s="171" t="s">
        <v>123</v>
      </c>
      <c r="AV531" s="14" t="s">
        <v>123</v>
      </c>
      <c r="AW531" s="14" t="s">
        <v>29</v>
      </c>
      <c r="AX531" s="14" t="s">
        <v>73</v>
      </c>
      <c r="AY531" s="171" t="s">
        <v>141</v>
      </c>
    </row>
    <row r="532" spans="1:65" s="16" customFormat="1" x14ac:dyDescent="0.2">
      <c r="B532" s="184"/>
      <c r="D532" s="164" t="s">
        <v>153</v>
      </c>
      <c r="E532" s="185" t="s">
        <v>1</v>
      </c>
      <c r="F532" s="186" t="s">
        <v>173</v>
      </c>
      <c r="H532" s="187">
        <v>53.14</v>
      </c>
      <c r="L532" s="184"/>
      <c r="M532" s="188"/>
      <c r="N532" s="189"/>
      <c r="O532" s="189"/>
      <c r="P532" s="189"/>
      <c r="Q532" s="189"/>
      <c r="R532" s="189"/>
      <c r="S532" s="189"/>
      <c r="T532" s="190"/>
      <c r="AT532" s="185" t="s">
        <v>153</v>
      </c>
      <c r="AU532" s="185" t="s">
        <v>123</v>
      </c>
      <c r="AV532" s="16" t="s">
        <v>142</v>
      </c>
      <c r="AW532" s="16" t="s">
        <v>29</v>
      </c>
      <c r="AX532" s="16" t="s">
        <v>73</v>
      </c>
      <c r="AY532" s="185" t="s">
        <v>141</v>
      </c>
    </row>
    <row r="533" spans="1:65" s="15" customFormat="1" x14ac:dyDescent="0.2">
      <c r="B533" s="177"/>
      <c r="D533" s="164" t="s">
        <v>153</v>
      </c>
      <c r="E533" s="178" t="s">
        <v>1</v>
      </c>
      <c r="F533" s="179" t="s">
        <v>160</v>
      </c>
      <c r="H533" s="180">
        <v>194.47</v>
      </c>
      <c r="L533" s="177"/>
      <c r="M533" s="181"/>
      <c r="N533" s="182"/>
      <c r="O533" s="182"/>
      <c r="P533" s="182"/>
      <c r="Q533" s="182"/>
      <c r="R533" s="182"/>
      <c r="S533" s="182"/>
      <c r="T533" s="183"/>
      <c r="AT533" s="178" t="s">
        <v>153</v>
      </c>
      <c r="AU533" s="178" t="s">
        <v>123</v>
      </c>
      <c r="AV533" s="15" t="s">
        <v>151</v>
      </c>
      <c r="AW533" s="15" t="s">
        <v>29</v>
      </c>
      <c r="AX533" s="15" t="s">
        <v>81</v>
      </c>
      <c r="AY533" s="178" t="s">
        <v>141</v>
      </c>
    </row>
    <row r="534" spans="1:65" s="2" customFormat="1" ht="48" x14ac:dyDescent="0.2">
      <c r="A534" s="30"/>
      <c r="B534" s="119"/>
      <c r="C534" s="151" t="s">
        <v>555</v>
      </c>
      <c r="D534" s="151" t="s">
        <v>146</v>
      </c>
      <c r="E534" s="152" t="s">
        <v>556</v>
      </c>
      <c r="F534" s="153" t="s">
        <v>557</v>
      </c>
      <c r="G534" s="154" t="s">
        <v>558</v>
      </c>
      <c r="H534" s="155">
        <v>482.32400000000001</v>
      </c>
      <c r="I534" s="156"/>
      <c r="J534" s="156">
        <f>ROUND(I534*H534,2)</f>
        <v>0</v>
      </c>
      <c r="K534" s="153" t="s">
        <v>150</v>
      </c>
      <c r="L534" s="31"/>
      <c r="M534" s="157" t="s">
        <v>1</v>
      </c>
      <c r="N534" s="158" t="s">
        <v>39</v>
      </c>
      <c r="O534" s="159">
        <v>0</v>
      </c>
      <c r="P534" s="159">
        <f>O534*H534</f>
        <v>0</v>
      </c>
      <c r="Q534" s="159">
        <v>0</v>
      </c>
      <c r="R534" s="159">
        <f>Q534*H534</f>
        <v>0</v>
      </c>
      <c r="S534" s="159">
        <v>0</v>
      </c>
      <c r="T534" s="160">
        <f>S534*H534</f>
        <v>0</v>
      </c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R534" s="161" t="s">
        <v>307</v>
      </c>
      <c r="AT534" s="161" t="s">
        <v>146</v>
      </c>
      <c r="AU534" s="161" t="s">
        <v>123</v>
      </c>
      <c r="AY534" s="18" t="s">
        <v>141</v>
      </c>
      <c r="BE534" s="162">
        <f>IF(N534="základní",J534,0)</f>
        <v>0</v>
      </c>
      <c r="BF534" s="162">
        <f>IF(N534="snížená",J534,0)</f>
        <v>0</v>
      </c>
      <c r="BG534" s="162">
        <f>IF(N534="zákl. přenesená",J534,0)</f>
        <v>0</v>
      </c>
      <c r="BH534" s="162">
        <f>IF(N534="sníž. přenesená",J534,0)</f>
        <v>0</v>
      </c>
      <c r="BI534" s="162">
        <f>IF(N534="nulová",J534,0)</f>
        <v>0</v>
      </c>
      <c r="BJ534" s="18" t="s">
        <v>123</v>
      </c>
      <c r="BK534" s="162">
        <f>ROUND(I534*H534,2)</f>
        <v>0</v>
      </c>
      <c r="BL534" s="18" t="s">
        <v>307</v>
      </c>
      <c r="BM534" s="161" t="s">
        <v>559</v>
      </c>
    </row>
    <row r="535" spans="1:65" s="12" customFormat="1" ht="22.9" customHeight="1" x14ac:dyDescent="0.2">
      <c r="B535" s="139"/>
      <c r="D535" s="140" t="s">
        <v>72</v>
      </c>
      <c r="E535" s="149" t="s">
        <v>560</v>
      </c>
      <c r="F535" s="149" t="s">
        <v>561</v>
      </c>
      <c r="J535" s="150">
        <f>BK535</f>
        <v>0</v>
      </c>
      <c r="L535" s="139"/>
      <c r="M535" s="143"/>
      <c r="N535" s="144"/>
      <c r="O535" s="144"/>
      <c r="P535" s="145">
        <f>SUM(P536:P627)</f>
        <v>468.32537899999994</v>
      </c>
      <c r="Q535" s="144"/>
      <c r="R535" s="145">
        <f>SUM(R536:R627)</f>
        <v>8.3667623100000004</v>
      </c>
      <c r="S535" s="144"/>
      <c r="T535" s="146">
        <f>SUM(T536:T627)</f>
        <v>0</v>
      </c>
      <c r="AR535" s="140" t="s">
        <v>123</v>
      </c>
      <c r="AT535" s="147" t="s">
        <v>72</v>
      </c>
      <c r="AU535" s="147" t="s">
        <v>81</v>
      </c>
      <c r="AY535" s="140" t="s">
        <v>141</v>
      </c>
      <c r="BK535" s="148">
        <f>SUM(BK536:BK627)</f>
        <v>0</v>
      </c>
    </row>
    <row r="536" spans="1:65" s="2" customFormat="1" ht="55.5" customHeight="1" x14ac:dyDescent="0.2">
      <c r="A536" s="30"/>
      <c r="B536" s="119"/>
      <c r="C536" s="151" t="s">
        <v>562</v>
      </c>
      <c r="D536" s="151" t="s">
        <v>146</v>
      </c>
      <c r="E536" s="152" t="s">
        <v>563</v>
      </c>
      <c r="F536" s="153" t="s">
        <v>564</v>
      </c>
      <c r="G536" s="154" t="s">
        <v>200</v>
      </c>
      <c r="H536" s="155">
        <v>121.22799999999999</v>
      </c>
      <c r="I536" s="156"/>
      <c r="J536" s="156">
        <f>ROUND(I536*H536,2)</f>
        <v>0</v>
      </c>
      <c r="K536" s="153" t="s">
        <v>150</v>
      </c>
      <c r="L536" s="31"/>
      <c r="M536" s="157" t="s">
        <v>1</v>
      </c>
      <c r="N536" s="158" t="s">
        <v>39</v>
      </c>
      <c r="O536" s="159">
        <v>0.999</v>
      </c>
      <c r="P536" s="159">
        <f>O536*H536</f>
        <v>121.10677199999999</v>
      </c>
      <c r="Q536" s="159">
        <v>2.5510000000000001E-2</v>
      </c>
      <c r="R536" s="159">
        <f>Q536*H536</f>
        <v>3.09252628</v>
      </c>
      <c r="S536" s="159">
        <v>0</v>
      </c>
      <c r="T536" s="160">
        <f>S536*H536</f>
        <v>0</v>
      </c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R536" s="161" t="s">
        <v>307</v>
      </c>
      <c r="AT536" s="161" t="s">
        <v>146</v>
      </c>
      <c r="AU536" s="161" t="s">
        <v>123</v>
      </c>
      <c r="AY536" s="18" t="s">
        <v>141</v>
      </c>
      <c r="BE536" s="162">
        <f>IF(N536="základní",J536,0)</f>
        <v>0</v>
      </c>
      <c r="BF536" s="162">
        <f>IF(N536="snížená",J536,0)</f>
        <v>0</v>
      </c>
      <c r="BG536" s="162">
        <f>IF(N536="zákl. přenesená",J536,0)</f>
        <v>0</v>
      </c>
      <c r="BH536" s="162">
        <f>IF(N536="sníž. přenesená",J536,0)</f>
        <v>0</v>
      </c>
      <c r="BI536" s="162">
        <f>IF(N536="nulová",J536,0)</f>
        <v>0</v>
      </c>
      <c r="BJ536" s="18" t="s">
        <v>123</v>
      </c>
      <c r="BK536" s="162">
        <f>ROUND(I536*H536,2)</f>
        <v>0</v>
      </c>
      <c r="BL536" s="18" t="s">
        <v>307</v>
      </c>
      <c r="BM536" s="161" t="s">
        <v>565</v>
      </c>
    </row>
    <row r="537" spans="1:65" s="13" customFormat="1" x14ac:dyDescent="0.2">
      <c r="B537" s="163"/>
      <c r="D537" s="164" t="s">
        <v>153</v>
      </c>
      <c r="E537" s="165" t="s">
        <v>1</v>
      </c>
      <c r="F537" s="166" t="s">
        <v>274</v>
      </c>
      <c r="H537" s="165" t="s">
        <v>1</v>
      </c>
      <c r="L537" s="163"/>
      <c r="M537" s="167"/>
      <c r="N537" s="168"/>
      <c r="O537" s="168"/>
      <c r="P537" s="168"/>
      <c r="Q537" s="168"/>
      <c r="R537" s="168"/>
      <c r="S537" s="168"/>
      <c r="T537" s="169"/>
      <c r="AT537" s="165" t="s">
        <v>153</v>
      </c>
      <c r="AU537" s="165" t="s">
        <v>123</v>
      </c>
      <c r="AV537" s="13" t="s">
        <v>81</v>
      </c>
      <c r="AW537" s="13" t="s">
        <v>29</v>
      </c>
      <c r="AX537" s="13" t="s">
        <v>73</v>
      </c>
      <c r="AY537" s="165" t="s">
        <v>141</v>
      </c>
    </row>
    <row r="538" spans="1:65" s="13" customFormat="1" x14ac:dyDescent="0.2">
      <c r="B538" s="163"/>
      <c r="D538" s="164" t="s">
        <v>153</v>
      </c>
      <c r="E538" s="165" t="s">
        <v>1</v>
      </c>
      <c r="F538" s="166" t="s">
        <v>566</v>
      </c>
      <c r="H538" s="165" t="s">
        <v>1</v>
      </c>
      <c r="L538" s="163"/>
      <c r="M538" s="167"/>
      <c r="N538" s="168"/>
      <c r="O538" s="168"/>
      <c r="P538" s="168"/>
      <c r="Q538" s="168"/>
      <c r="R538" s="168"/>
      <c r="S538" s="168"/>
      <c r="T538" s="169"/>
      <c r="AT538" s="165" t="s">
        <v>153</v>
      </c>
      <c r="AU538" s="165" t="s">
        <v>123</v>
      </c>
      <c r="AV538" s="13" t="s">
        <v>81</v>
      </c>
      <c r="AW538" s="13" t="s">
        <v>29</v>
      </c>
      <c r="AX538" s="13" t="s">
        <v>73</v>
      </c>
      <c r="AY538" s="165" t="s">
        <v>141</v>
      </c>
    </row>
    <row r="539" spans="1:65" s="14" customFormat="1" x14ac:dyDescent="0.2">
      <c r="B539" s="170"/>
      <c r="D539" s="164" t="s">
        <v>153</v>
      </c>
      <c r="E539" s="171" t="s">
        <v>1</v>
      </c>
      <c r="F539" s="172" t="s">
        <v>567</v>
      </c>
      <c r="H539" s="173">
        <v>20.378</v>
      </c>
      <c r="L539" s="170"/>
      <c r="M539" s="174"/>
      <c r="N539" s="175"/>
      <c r="O539" s="175"/>
      <c r="P539" s="175"/>
      <c r="Q539" s="175"/>
      <c r="R539" s="175"/>
      <c r="S539" s="175"/>
      <c r="T539" s="176"/>
      <c r="AT539" s="171" t="s">
        <v>153</v>
      </c>
      <c r="AU539" s="171" t="s">
        <v>123</v>
      </c>
      <c r="AV539" s="14" t="s">
        <v>123</v>
      </c>
      <c r="AW539" s="14" t="s">
        <v>29</v>
      </c>
      <c r="AX539" s="14" t="s">
        <v>73</v>
      </c>
      <c r="AY539" s="171" t="s">
        <v>141</v>
      </c>
    </row>
    <row r="540" spans="1:65" s="14" customFormat="1" x14ac:dyDescent="0.2">
      <c r="B540" s="170"/>
      <c r="D540" s="164" t="s">
        <v>153</v>
      </c>
      <c r="E540" s="171" t="s">
        <v>1</v>
      </c>
      <c r="F540" s="172" t="s">
        <v>568</v>
      </c>
      <c r="H540" s="173">
        <v>-3.7429999999999999</v>
      </c>
      <c r="L540" s="170"/>
      <c r="M540" s="174"/>
      <c r="N540" s="175"/>
      <c r="O540" s="175"/>
      <c r="P540" s="175"/>
      <c r="Q540" s="175"/>
      <c r="R540" s="175"/>
      <c r="S540" s="175"/>
      <c r="T540" s="176"/>
      <c r="AT540" s="171" t="s">
        <v>153</v>
      </c>
      <c r="AU540" s="171" t="s">
        <v>123</v>
      </c>
      <c r="AV540" s="14" t="s">
        <v>123</v>
      </c>
      <c r="AW540" s="14" t="s">
        <v>29</v>
      </c>
      <c r="AX540" s="14" t="s">
        <v>73</v>
      </c>
      <c r="AY540" s="171" t="s">
        <v>141</v>
      </c>
    </row>
    <row r="541" spans="1:65" s="16" customFormat="1" x14ac:dyDescent="0.2">
      <c r="B541" s="184"/>
      <c r="D541" s="164" t="s">
        <v>153</v>
      </c>
      <c r="E541" s="185" t="s">
        <v>1</v>
      </c>
      <c r="F541" s="186" t="s">
        <v>173</v>
      </c>
      <c r="H541" s="187">
        <v>16.635000000000002</v>
      </c>
      <c r="L541" s="184"/>
      <c r="M541" s="188"/>
      <c r="N541" s="189"/>
      <c r="O541" s="189"/>
      <c r="P541" s="189"/>
      <c r="Q541" s="189"/>
      <c r="R541" s="189"/>
      <c r="S541" s="189"/>
      <c r="T541" s="190"/>
      <c r="AT541" s="185" t="s">
        <v>153</v>
      </c>
      <c r="AU541" s="185" t="s">
        <v>123</v>
      </c>
      <c r="AV541" s="16" t="s">
        <v>142</v>
      </c>
      <c r="AW541" s="16" t="s">
        <v>29</v>
      </c>
      <c r="AX541" s="16" t="s">
        <v>73</v>
      </c>
      <c r="AY541" s="185" t="s">
        <v>141</v>
      </c>
    </row>
    <row r="542" spans="1:65" s="13" customFormat="1" x14ac:dyDescent="0.2">
      <c r="B542" s="163"/>
      <c r="D542" s="164" t="s">
        <v>153</v>
      </c>
      <c r="E542" s="165" t="s">
        <v>1</v>
      </c>
      <c r="F542" s="166" t="s">
        <v>154</v>
      </c>
      <c r="H542" s="165" t="s">
        <v>1</v>
      </c>
      <c r="L542" s="163"/>
      <c r="M542" s="167"/>
      <c r="N542" s="168"/>
      <c r="O542" s="168"/>
      <c r="P542" s="168"/>
      <c r="Q542" s="168"/>
      <c r="R542" s="168"/>
      <c r="S542" s="168"/>
      <c r="T542" s="169"/>
      <c r="AT542" s="165" t="s">
        <v>153</v>
      </c>
      <c r="AU542" s="165" t="s">
        <v>123</v>
      </c>
      <c r="AV542" s="13" t="s">
        <v>81</v>
      </c>
      <c r="AW542" s="13" t="s">
        <v>29</v>
      </c>
      <c r="AX542" s="13" t="s">
        <v>73</v>
      </c>
      <c r="AY542" s="165" t="s">
        <v>141</v>
      </c>
    </row>
    <row r="543" spans="1:65" s="13" customFormat="1" x14ac:dyDescent="0.2">
      <c r="B543" s="163"/>
      <c r="D543" s="164" t="s">
        <v>153</v>
      </c>
      <c r="E543" s="165" t="s">
        <v>1</v>
      </c>
      <c r="F543" s="166" t="s">
        <v>569</v>
      </c>
      <c r="H543" s="165" t="s">
        <v>1</v>
      </c>
      <c r="L543" s="163"/>
      <c r="M543" s="167"/>
      <c r="N543" s="168"/>
      <c r="O543" s="168"/>
      <c r="P543" s="168"/>
      <c r="Q543" s="168"/>
      <c r="R543" s="168"/>
      <c r="S543" s="168"/>
      <c r="T543" s="169"/>
      <c r="AT543" s="165" t="s">
        <v>153</v>
      </c>
      <c r="AU543" s="165" t="s">
        <v>123</v>
      </c>
      <c r="AV543" s="13" t="s">
        <v>81</v>
      </c>
      <c r="AW543" s="13" t="s">
        <v>29</v>
      </c>
      <c r="AX543" s="13" t="s">
        <v>73</v>
      </c>
      <c r="AY543" s="165" t="s">
        <v>141</v>
      </c>
    </row>
    <row r="544" spans="1:65" s="14" customFormat="1" x14ac:dyDescent="0.2">
      <c r="B544" s="170"/>
      <c r="D544" s="164" t="s">
        <v>153</v>
      </c>
      <c r="E544" s="171" t="s">
        <v>1</v>
      </c>
      <c r="F544" s="172" t="s">
        <v>570</v>
      </c>
      <c r="H544" s="173">
        <v>12.705</v>
      </c>
      <c r="L544" s="170"/>
      <c r="M544" s="174"/>
      <c r="N544" s="175"/>
      <c r="O544" s="175"/>
      <c r="P544" s="175"/>
      <c r="Q544" s="175"/>
      <c r="R544" s="175"/>
      <c r="S544" s="175"/>
      <c r="T544" s="176"/>
      <c r="AT544" s="171" t="s">
        <v>153</v>
      </c>
      <c r="AU544" s="171" t="s">
        <v>123</v>
      </c>
      <c r="AV544" s="14" t="s">
        <v>123</v>
      </c>
      <c r="AW544" s="14" t="s">
        <v>29</v>
      </c>
      <c r="AX544" s="14" t="s">
        <v>73</v>
      </c>
      <c r="AY544" s="171" t="s">
        <v>141</v>
      </c>
    </row>
    <row r="545" spans="2:51" s="14" customFormat="1" x14ac:dyDescent="0.2">
      <c r="B545" s="170"/>
      <c r="D545" s="164" t="s">
        <v>153</v>
      </c>
      <c r="E545" s="171" t="s">
        <v>1</v>
      </c>
      <c r="F545" s="172" t="s">
        <v>571</v>
      </c>
      <c r="H545" s="173">
        <v>-2.1669999999999998</v>
      </c>
      <c r="L545" s="170"/>
      <c r="M545" s="174"/>
      <c r="N545" s="175"/>
      <c r="O545" s="175"/>
      <c r="P545" s="175"/>
      <c r="Q545" s="175"/>
      <c r="R545" s="175"/>
      <c r="S545" s="175"/>
      <c r="T545" s="176"/>
      <c r="AT545" s="171" t="s">
        <v>153</v>
      </c>
      <c r="AU545" s="171" t="s">
        <v>123</v>
      </c>
      <c r="AV545" s="14" t="s">
        <v>123</v>
      </c>
      <c r="AW545" s="14" t="s">
        <v>29</v>
      </c>
      <c r="AX545" s="14" t="s">
        <v>73</v>
      </c>
      <c r="AY545" s="171" t="s">
        <v>141</v>
      </c>
    </row>
    <row r="546" spans="2:51" s="13" customFormat="1" x14ac:dyDescent="0.2">
      <c r="B546" s="163"/>
      <c r="D546" s="164" t="s">
        <v>153</v>
      </c>
      <c r="E546" s="165" t="s">
        <v>1</v>
      </c>
      <c r="F546" s="166" t="s">
        <v>572</v>
      </c>
      <c r="H546" s="165" t="s">
        <v>1</v>
      </c>
      <c r="L546" s="163"/>
      <c r="M546" s="167"/>
      <c r="N546" s="168"/>
      <c r="O546" s="168"/>
      <c r="P546" s="168"/>
      <c r="Q546" s="168"/>
      <c r="R546" s="168"/>
      <c r="S546" s="168"/>
      <c r="T546" s="169"/>
      <c r="AT546" s="165" t="s">
        <v>153</v>
      </c>
      <c r="AU546" s="165" t="s">
        <v>123</v>
      </c>
      <c r="AV546" s="13" t="s">
        <v>81</v>
      </c>
      <c r="AW546" s="13" t="s">
        <v>29</v>
      </c>
      <c r="AX546" s="13" t="s">
        <v>73</v>
      </c>
      <c r="AY546" s="165" t="s">
        <v>141</v>
      </c>
    </row>
    <row r="547" spans="2:51" s="14" customFormat="1" x14ac:dyDescent="0.2">
      <c r="B547" s="170"/>
      <c r="D547" s="164" t="s">
        <v>153</v>
      </c>
      <c r="E547" s="171" t="s">
        <v>1</v>
      </c>
      <c r="F547" s="172" t="s">
        <v>573</v>
      </c>
      <c r="H547" s="173">
        <v>11.22</v>
      </c>
      <c r="L547" s="170"/>
      <c r="M547" s="174"/>
      <c r="N547" s="175"/>
      <c r="O547" s="175"/>
      <c r="P547" s="175"/>
      <c r="Q547" s="175"/>
      <c r="R547" s="175"/>
      <c r="S547" s="175"/>
      <c r="T547" s="176"/>
      <c r="AT547" s="171" t="s">
        <v>153</v>
      </c>
      <c r="AU547" s="171" t="s">
        <v>123</v>
      </c>
      <c r="AV547" s="14" t="s">
        <v>123</v>
      </c>
      <c r="AW547" s="14" t="s">
        <v>29</v>
      </c>
      <c r="AX547" s="14" t="s">
        <v>73</v>
      </c>
      <c r="AY547" s="171" t="s">
        <v>141</v>
      </c>
    </row>
    <row r="548" spans="2:51" s="14" customFormat="1" x14ac:dyDescent="0.2">
      <c r="B548" s="170"/>
      <c r="D548" s="164" t="s">
        <v>153</v>
      </c>
      <c r="E548" s="171" t="s">
        <v>1</v>
      </c>
      <c r="F548" s="172" t="s">
        <v>574</v>
      </c>
      <c r="H548" s="173">
        <v>-3.1520000000000001</v>
      </c>
      <c r="L548" s="170"/>
      <c r="M548" s="174"/>
      <c r="N548" s="175"/>
      <c r="O548" s="175"/>
      <c r="P548" s="175"/>
      <c r="Q548" s="175"/>
      <c r="R548" s="175"/>
      <c r="S548" s="175"/>
      <c r="T548" s="176"/>
      <c r="AT548" s="171" t="s">
        <v>153</v>
      </c>
      <c r="AU548" s="171" t="s">
        <v>123</v>
      </c>
      <c r="AV548" s="14" t="s">
        <v>123</v>
      </c>
      <c r="AW548" s="14" t="s">
        <v>29</v>
      </c>
      <c r="AX548" s="14" t="s">
        <v>73</v>
      </c>
      <c r="AY548" s="171" t="s">
        <v>141</v>
      </c>
    </row>
    <row r="549" spans="2:51" s="13" customFormat="1" x14ac:dyDescent="0.2">
      <c r="B549" s="163"/>
      <c r="D549" s="164" t="s">
        <v>153</v>
      </c>
      <c r="E549" s="165" t="s">
        <v>1</v>
      </c>
      <c r="F549" s="166" t="s">
        <v>575</v>
      </c>
      <c r="H549" s="165" t="s">
        <v>1</v>
      </c>
      <c r="L549" s="163"/>
      <c r="M549" s="167"/>
      <c r="N549" s="168"/>
      <c r="O549" s="168"/>
      <c r="P549" s="168"/>
      <c r="Q549" s="168"/>
      <c r="R549" s="168"/>
      <c r="S549" s="168"/>
      <c r="T549" s="169"/>
      <c r="AT549" s="165" t="s">
        <v>153</v>
      </c>
      <c r="AU549" s="165" t="s">
        <v>123</v>
      </c>
      <c r="AV549" s="13" t="s">
        <v>81</v>
      </c>
      <c r="AW549" s="13" t="s">
        <v>29</v>
      </c>
      <c r="AX549" s="13" t="s">
        <v>73</v>
      </c>
      <c r="AY549" s="165" t="s">
        <v>141</v>
      </c>
    </row>
    <row r="550" spans="2:51" s="14" customFormat="1" x14ac:dyDescent="0.2">
      <c r="B550" s="170"/>
      <c r="D550" s="164" t="s">
        <v>153</v>
      </c>
      <c r="E550" s="171" t="s">
        <v>1</v>
      </c>
      <c r="F550" s="172" t="s">
        <v>576</v>
      </c>
      <c r="H550" s="173">
        <v>17.077999999999999</v>
      </c>
      <c r="L550" s="170"/>
      <c r="M550" s="174"/>
      <c r="N550" s="175"/>
      <c r="O550" s="175"/>
      <c r="P550" s="175"/>
      <c r="Q550" s="175"/>
      <c r="R550" s="175"/>
      <c r="S550" s="175"/>
      <c r="T550" s="176"/>
      <c r="AT550" s="171" t="s">
        <v>153</v>
      </c>
      <c r="AU550" s="171" t="s">
        <v>123</v>
      </c>
      <c r="AV550" s="14" t="s">
        <v>123</v>
      </c>
      <c r="AW550" s="14" t="s">
        <v>29</v>
      </c>
      <c r="AX550" s="14" t="s">
        <v>73</v>
      </c>
      <c r="AY550" s="171" t="s">
        <v>141</v>
      </c>
    </row>
    <row r="551" spans="2:51" s="14" customFormat="1" x14ac:dyDescent="0.2">
      <c r="B551" s="170"/>
      <c r="D551" s="164" t="s">
        <v>153</v>
      </c>
      <c r="E551" s="171" t="s">
        <v>1</v>
      </c>
      <c r="F551" s="172" t="s">
        <v>571</v>
      </c>
      <c r="H551" s="173">
        <v>-2.1669999999999998</v>
      </c>
      <c r="L551" s="170"/>
      <c r="M551" s="174"/>
      <c r="N551" s="175"/>
      <c r="O551" s="175"/>
      <c r="P551" s="175"/>
      <c r="Q551" s="175"/>
      <c r="R551" s="175"/>
      <c r="S551" s="175"/>
      <c r="T551" s="176"/>
      <c r="AT551" s="171" t="s">
        <v>153</v>
      </c>
      <c r="AU551" s="171" t="s">
        <v>123</v>
      </c>
      <c r="AV551" s="14" t="s">
        <v>123</v>
      </c>
      <c r="AW551" s="14" t="s">
        <v>29</v>
      </c>
      <c r="AX551" s="14" t="s">
        <v>73</v>
      </c>
      <c r="AY551" s="171" t="s">
        <v>141</v>
      </c>
    </row>
    <row r="552" spans="2:51" s="13" customFormat="1" x14ac:dyDescent="0.2">
      <c r="B552" s="163"/>
      <c r="D552" s="164" t="s">
        <v>153</v>
      </c>
      <c r="E552" s="165" t="s">
        <v>1</v>
      </c>
      <c r="F552" s="166" t="s">
        <v>289</v>
      </c>
      <c r="H552" s="165" t="s">
        <v>1</v>
      </c>
      <c r="L552" s="163"/>
      <c r="M552" s="167"/>
      <c r="N552" s="168"/>
      <c r="O552" s="168"/>
      <c r="P552" s="168"/>
      <c r="Q552" s="168"/>
      <c r="R552" s="168"/>
      <c r="S552" s="168"/>
      <c r="T552" s="169"/>
      <c r="AT552" s="165" t="s">
        <v>153</v>
      </c>
      <c r="AU552" s="165" t="s">
        <v>123</v>
      </c>
      <c r="AV552" s="13" t="s">
        <v>81</v>
      </c>
      <c r="AW552" s="13" t="s">
        <v>29</v>
      </c>
      <c r="AX552" s="13" t="s">
        <v>73</v>
      </c>
      <c r="AY552" s="165" t="s">
        <v>141</v>
      </c>
    </row>
    <row r="553" spans="2:51" s="14" customFormat="1" x14ac:dyDescent="0.2">
      <c r="B553" s="170"/>
      <c r="D553" s="164" t="s">
        <v>153</v>
      </c>
      <c r="E553" s="171" t="s">
        <v>1</v>
      </c>
      <c r="F553" s="172" t="s">
        <v>573</v>
      </c>
      <c r="H553" s="173">
        <v>11.22</v>
      </c>
      <c r="L553" s="170"/>
      <c r="M553" s="174"/>
      <c r="N553" s="175"/>
      <c r="O553" s="175"/>
      <c r="P553" s="175"/>
      <c r="Q553" s="175"/>
      <c r="R553" s="175"/>
      <c r="S553" s="175"/>
      <c r="T553" s="176"/>
      <c r="AT553" s="171" t="s">
        <v>153</v>
      </c>
      <c r="AU553" s="171" t="s">
        <v>123</v>
      </c>
      <c r="AV553" s="14" t="s">
        <v>123</v>
      </c>
      <c r="AW553" s="14" t="s">
        <v>29</v>
      </c>
      <c r="AX553" s="14" t="s">
        <v>73</v>
      </c>
      <c r="AY553" s="171" t="s">
        <v>141</v>
      </c>
    </row>
    <row r="554" spans="2:51" s="14" customFormat="1" x14ac:dyDescent="0.2">
      <c r="B554" s="170"/>
      <c r="D554" s="164" t="s">
        <v>153</v>
      </c>
      <c r="E554" s="171" t="s">
        <v>1</v>
      </c>
      <c r="F554" s="172" t="s">
        <v>574</v>
      </c>
      <c r="H554" s="173">
        <v>-3.1520000000000001</v>
      </c>
      <c r="L554" s="170"/>
      <c r="M554" s="174"/>
      <c r="N554" s="175"/>
      <c r="O554" s="175"/>
      <c r="P554" s="175"/>
      <c r="Q554" s="175"/>
      <c r="R554" s="175"/>
      <c r="S554" s="175"/>
      <c r="T554" s="176"/>
      <c r="AT554" s="171" t="s">
        <v>153</v>
      </c>
      <c r="AU554" s="171" t="s">
        <v>123</v>
      </c>
      <c r="AV554" s="14" t="s">
        <v>123</v>
      </c>
      <c r="AW554" s="14" t="s">
        <v>29</v>
      </c>
      <c r="AX554" s="14" t="s">
        <v>73</v>
      </c>
      <c r="AY554" s="171" t="s">
        <v>141</v>
      </c>
    </row>
    <row r="555" spans="2:51" s="13" customFormat="1" x14ac:dyDescent="0.2">
      <c r="B555" s="163"/>
      <c r="D555" s="164" t="s">
        <v>153</v>
      </c>
      <c r="E555" s="165" t="s">
        <v>1</v>
      </c>
      <c r="F555" s="166" t="s">
        <v>577</v>
      </c>
      <c r="H555" s="165" t="s">
        <v>1</v>
      </c>
      <c r="L555" s="163"/>
      <c r="M555" s="167"/>
      <c r="N555" s="168"/>
      <c r="O555" s="168"/>
      <c r="P555" s="168"/>
      <c r="Q555" s="168"/>
      <c r="R555" s="168"/>
      <c r="S555" s="168"/>
      <c r="T555" s="169"/>
      <c r="AT555" s="165" t="s">
        <v>153</v>
      </c>
      <c r="AU555" s="165" t="s">
        <v>123</v>
      </c>
      <c r="AV555" s="13" t="s">
        <v>81</v>
      </c>
      <c r="AW555" s="13" t="s">
        <v>29</v>
      </c>
      <c r="AX555" s="13" t="s">
        <v>73</v>
      </c>
      <c r="AY555" s="165" t="s">
        <v>141</v>
      </c>
    </row>
    <row r="556" spans="2:51" s="14" customFormat="1" x14ac:dyDescent="0.2">
      <c r="B556" s="170"/>
      <c r="D556" s="164" t="s">
        <v>153</v>
      </c>
      <c r="E556" s="171" t="s">
        <v>1</v>
      </c>
      <c r="F556" s="172" t="s">
        <v>578</v>
      </c>
      <c r="H556" s="173">
        <v>16.170000000000002</v>
      </c>
      <c r="L556" s="170"/>
      <c r="M556" s="174"/>
      <c r="N556" s="175"/>
      <c r="O556" s="175"/>
      <c r="P556" s="175"/>
      <c r="Q556" s="175"/>
      <c r="R556" s="175"/>
      <c r="S556" s="175"/>
      <c r="T556" s="176"/>
      <c r="AT556" s="171" t="s">
        <v>153</v>
      </c>
      <c r="AU556" s="171" t="s">
        <v>123</v>
      </c>
      <c r="AV556" s="14" t="s">
        <v>123</v>
      </c>
      <c r="AW556" s="14" t="s">
        <v>29</v>
      </c>
      <c r="AX556" s="14" t="s">
        <v>73</v>
      </c>
      <c r="AY556" s="171" t="s">
        <v>141</v>
      </c>
    </row>
    <row r="557" spans="2:51" s="14" customFormat="1" x14ac:dyDescent="0.2">
      <c r="B557" s="170"/>
      <c r="D557" s="164" t="s">
        <v>153</v>
      </c>
      <c r="E557" s="171" t="s">
        <v>1</v>
      </c>
      <c r="F557" s="172" t="s">
        <v>571</v>
      </c>
      <c r="H557" s="173">
        <v>-2.1669999999999998</v>
      </c>
      <c r="L557" s="170"/>
      <c r="M557" s="174"/>
      <c r="N557" s="175"/>
      <c r="O557" s="175"/>
      <c r="P557" s="175"/>
      <c r="Q557" s="175"/>
      <c r="R557" s="175"/>
      <c r="S557" s="175"/>
      <c r="T557" s="176"/>
      <c r="AT557" s="171" t="s">
        <v>153</v>
      </c>
      <c r="AU557" s="171" t="s">
        <v>123</v>
      </c>
      <c r="AV557" s="14" t="s">
        <v>123</v>
      </c>
      <c r="AW557" s="14" t="s">
        <v>29</v>
      </c>
      <c r="AX557" s="14" t="s">
        <v>73</v>
      </c>
      <c r="AY557" s="171" t="s">
        <v>141</v>
      </c>
    </row>
    <row r="558" spans="2:51" s="13" customFormat="1" x14ac:dyDescent="0.2">
      <c r="B558" s="163"/>
      <c r="D558" s="164" t="s">
        <v>153</v>
      </c>
      <c r="E558" s="165" t="s">
        <v>1</v>
      </c>
      <c r="F558" s="166" t="s">
        <v>227</v>
      </c>
      <c r="H558" s="165" t="s">
        <v>1</v>
      </c>
      <c r="L558" s="163"/>
      <c r="M558" s="167"/>
      <c r="N558" s="168"/>
      <c r="O558" s="168"/>
      <c r="P558" s="168"/>
      <c r="Q558" s="168"/>
      <c r="R558" s="168"/>
      <c r="S558" s="168"/>
      <c r="T558" s="169"/>
      <c r="AT558" s="165" t="s">
        <v>153</v>
      </c>
      <c r="AU558" s="165" t="s">
        <v>123</v>
      </c>
      <c r="AV558" s="13" t="s">
        <v>81</v>
      </c>
      <c r="AW558" s="13" t="s">
        <v>29</v>
      </c>
      <c r="AX558" s="13" t="s">
        <v>73</v>
      </c>
      <c r="AY558" s="165" t="s">
        <v>141</v>
      </c>
    </row>
    <row r="559" spans="2:51" s="14" customFormat="1" x14ac:dyDescent="0.2">
      <c r="B559" s="170"/>
      <c r="D559" s="164" t="s">
        <v>153</v>
      </c>
      <c r="E559" s="171" t="s">
        <v>1</v>
      </c>
      <c r="F559" s="172" t="s">
        <v>413</v>
      </c>
      <c r="H559" s="173">
        <v>5.61</v>
      </c>
      <c r="L559" s="170"/>
      <c r="M559" s="174"/>
      <c r="N559" s="175"/>
      <c r="O559" s="175"/>
      <c r="P559" s="175"/>
      <c r="Q559" s="175"/>
      <c r="R559" s="175"/>
      <c r="S559" s="175"/>
      <c r="T559" s="176"/>
      <c r="AT559" s="171" t="s">
        <v>153</v>
      </c>
      <c r="AU559" s="171" t="s">
        <v>123</v>
      </c>
      <c r="AV559" s="14" t="s">
        <v>123</v>
      </c>
      <c r="AW559" s="14" t="s">
        <v>29</v>
      </c>
      <c r="AX559" s="14" t="s">
        <v>73</v>
      </c>
      <c r="AY559" s="171" t="s">
        <v>141</v>
      </c>
    </row>
    <row r="560" spans="2:51" s="14" customFormat="1" x14ac:dyDescent="0.2">
      <c r="B560" s="170"/>
      <c r="D560" s="164" t="s">
        <v>153</v>
      </c>
      <c r="E560" s="171" t="s">
        <v>1</v>
      </c>
      <c r="F560" s="172" t="s">
        <v>579</v>
      </c>
      <c r="H560" s="173">
        <v>-1.5760000000000001</v>
      </c>
      <c r="L560" s="170"/>
      <c r="M560" s="174"/>
      <c r="N560" s="175"/>
      <c r="O560" s="175"/>
      <c r="P560" s="175"/>
      <c r="Q560" s="175"/>
      <c r="R560" s="175"/>
      <c r="S560" s="175"/>
      <c r="T560" s="176"/>
      <c r="AT560" s="171" t="s">
        <v>153</v>
      </c>
      <c r="AU560" s="171" t="s">
        <v>123</v>
      </c>
      <c r="AV560" s="14" t="s">
        <v>123</v>
      </c>
      <c r="AW560" s="14" t="s">
        <v>29</v>
      </c>
      <c r="AX560" s="14" t="s">
        <v>73</v>
      </c>
      <c r="AY560" s="171" t="s">
        <v>141</v>
      </c>
    </row>
    <row r="561" spans="2:51" s="13" customFormat="1" x14ac:dyDescent="0.2">
      <c r="B561" s="163"/>
      <c r="D561" s="164" t="s">
        <v>153</v>
      </c>
      <c r="E561" s="165" t="s">
        <v>1</v>
      </c>
      <c r="F561" s="166" t="s">
        <v>580</v>
      </c>
      <c r="H561" s="165" t="s">
        <v>1</v>
      </c>
      <c r="L561" s="163"/>
      <c r="M561" s="167"/>
      <c r="N561" s="168"/>
      <c r="O561" s="168"/>
      <c r="P561" s="168"/>
      <c r="Q561" s="168"/>
      <c r="R561" s="168"/>
      <c r="S561" s="168"/>
      <c r="T561" s="169"/>
      <c r="AT561" s="165" t="s">
        <v>153</v>
      </c>
      <c r="AU561" s="165" t="s">
        <v>123</v>
      </c>
      <c r="AV561" s="13" t="s">
        <v>81</v>
      </c>
      <c r="AW561" s="13" t="s">
        <v>29</v>
      </c>
      <c r="AX561" s="13" t="s">
        <v>73</v>
      </c>
      <c r="AY561" s="165" t="s">
        <v>141</v>
      </c>
    </row>
    <row r="562" spans="2:51" s="14" customFormat="1" x14ac:dyDescent="0.2">
      <c r="B562" s="170"/>
      <c r="D562" s="164" t="s">
        <v>153</v>
      </c>
      <c r="E562" s="171" t="s">
        <v>1</v>
      </c>
      <c r="F562" s="172" t="s">
        <v>581</v>
      </c>
      <c r="H562" s="173">
        <v>13.2</v>
      </c>
      <c r="L562" s="170"/>
      <c r="M562" s="174"/>
      <c r="N562" s="175"/>
      <c r="O562" s="175"/>
      <c r="P562" s="175"/>
      <c r="Q562" s="175"/>
      <c r="R562" s="175"/>
      <c r="S562" s="175"/>
      <c r="T562" s="176"/>
      <c r="AT562" s="171" t="s">
        <v>153</v>
      </c>
      <c r="AU562" s="171" t="s">
        <v>123</v>
      </c>
      <c r="AV562" s="14" t="s">
        <v>123</v>
      </c>
      <c r="AW562" s="14" t="s">
        <v>29</v>
      </c>
      <c r="AX562" s="14" t="s">
        <v>73</v>
      </c>
      <c r="AY562" s="171" t="s">
        <v>141</v>
      </c>
    </row>
    <row r="563" spans="2:51" s="14" customFormat="1" x14ac:dyDescent="0.2">
      <c r="B563" s="170"/>
      <c r="D563" s="164" t="s">
        <v>153</v>
      </c>
      <c r="E563" s="171" t="s">
        <v>1</v>
      </c>
      <c r="F563" s="172" t="s">
        <v>571</v>
      </c>
      <c r="H563" s="173">
        <v>-2.1669999999999998</v>
      </c>
      <c r="L563" s="170"/>
      <c r="M563" s="174"/>
      <c r="N563" s="175"/>
      <c r="O563" s="175"/>
      <c r="P563" s="175"/>
      <c r="Q563" s="175"/>
      <c r="R563" s="175"/>
      <c r="S563" s="175"/>
      <c r="T563" s="176"/>
      <c r="AT563" s="171" t="s">
        <v>153</v>
      </c>
      <c r="AU563" s="171" t="s">
        <v>123</v>
      </c>
      <c r="AV563" s="14" t="s">
        <v>123</v>
      </c>
      <c r="AW563" s="14" t="s">
        <v>29</v>
      </c>
      <c r="AX563" s="14" t="s">
        <v>73</v>
      </c>
      <c r="AY563" s="171" t="s">
        <v>141</v>
      </c>
    </row>
    <row r="564" spans="2:51" s="13" customFormat="1" x14ac:dyDescent="0.2">
      <c r="B564" s="163"/>
      <c r="D564" s="164" t="s">
        <v>153</v>
      </c>
      <c r="E564" s="165" t="s">
        <v>1</v>
      </c>
      <c r="F564" s="166" t="s">
        <v>290</v>
      </c>
      <c r="H564" s="165" t="s">
        <v>1</v>
      </c>
      <c r="L564" s="163"/>
      <c r="M564" s="167"/>
      <c r="N564" s="168"/>
      <c r="O564" s="168"/>
      <c r="P564" s="168"/>
      <c r="Q564" s="168"/>
      <c r="R564" s="168"/>
      <c r="S564" s="168"/>
      <c r="T564" s="169"/>
      <c r="AT564" s="165" t="s">
        <v>153</v>
      </c>
      <c r="AU564" s="165" t="s">
        <v>123</v>
      </c>
      <c r="AV564" s="13" t="s">
        <v>81</v>
      </c>
      <c r="AW564" s="13" t="s">
        <v>29</v>
      </c>
      <c r="AX564" s="13" t="s">
        <v>73</v>
      </c>
      <c r="AY564" s="165" t="s">
        <v>141</v>
      </c>
    </row>
    <row r="565" spans="2:51" s="14" customFormat="1" x14ac:dyDescent="0.2">
      <c r="B565" s="170"/>
      <c r="D565" s="164" t="s">
        <v>153</v>
      </c>
      <c r="E565" s="171" t="s">
        <v>1</v>
      </c>
      <c r="F565" s="172" t="s">
        <v>413</v>
      </c>
      <c r="H565" s="173">
        <v>5.61</v>
      </c>
      <c r="L565" s="170"/>
      <c r="M565" s="174"/>
      <c r="N565" s="175"/>
      <c r="O565" s="175"/>
      <c r="P565" s="175"/>
      <c r="Q565" s="175"/>
      <c r="R565" s="175"/>
      <c r="S565" s="175"/>
      <c r="T565" s="176"/>
      <c r="AT565" s="171" t="s">
        <v>153</v>
      </c>
      <c r="AU565" s="171" t="s">
        <v>123</v>
      </c>
      <c r="AV565" s="14" t="s">
        <v>123</v>
      </c>
      <c r="AW565" s="14" t="s">
        <v>29</v>
      </c>
      <c r="AX565" s="14" t="s">
        <v>73</v>
      </c>
      <c r="AY565" s="171" t="s">
        <v>141</v>
      </c>
    </row>
    <row r="566" spans="2:51" s="14" customFormat="1" x14ac:dyDescent="0.2">
      <c r="B566" s="170"/>
      <c r="D566" s="164" t="s">
        <v>153</v>
      </c>
      <c r="E566" s="171" t="s">
        <v>1</v>
      </c>
      <c r="F566" s="172" t="s">
        <v>579</v>
      </c>
      <c r="H566" s="173">
        <v>-1.5760000000000001</v>
      </c>
      <c r="L566" s="170"/>
      <c r="M566" s="174"/>
      <c r="N566" s="175"/>
      <c r="O566" s="175"/>
      <c r="P566" s="175"/>
      <c r="Q566" s="175"/>
      <c r="R566" s="175"/>
      <c r="S566" s="175"/>
      <c r="T566" s="176"/>
      <c r="AT566" s="171" t="s">
        <v>153</v>
      </c>
      <c r="AU566" s="171" t="s">
        <v>123</v>
      </c>
      <c r="AV566" s="14" t="s">
        <v>123</v>
      </c>
      <c r="AW566" s="14" t="s">
        <v>29</v>
      </c>
      <c r="AX566" s="14" t="s">
        <v>73</v>
      </c>
      <c r="AY566" s="171" t="s">
        <v>141</v>
      </c>
    </row>
    <row r="567" spans="2:51" s="13" customFormat="1" x14ac:dyDescent="0.2">
      <c r="B567" s="163"/>
      <c r="D567" s="164" t="s">
        <v>153</v>
      </c>
      <c r="E567" s="165" t="s">
        <v>1</v>
      </c>
      <c r="F567" s="166" t="s">
        <v>582</v>
      </c>
      <c r="H567" s="165" t="s">
        <v>1</v>
      </c>
      <c r="L567" s="163"/>
      <c r="M567" s="167"/>
      <c r="N567" s="168"/>
      <c r="O567" s="168"/>
      <c r="P567" s="168"/>
      <c r="Q567" s="168"/>
      <c r="R567" s="168"/>
      <c r="S567" s="168"/>
      <c r="T567" s="169"/>
      <c r="AT567" s="165" t="s">
        <v>153</v>
      </c>
      <c r="AU567" s="165" t="s">
        <v>123</v>
      </c>
      <c r="AV567" s="13" t="s">
        <v>81</v>
      </c>
      <c r="AW567" s="13" t="s">
        <v>29</v>
      </c>
      <c r="AX567" s="13" t="s">
        <v>73</v>
      </c>
      <c r="AY567" s="165" t="s">
        <v>141</v>
      </c>
    </row>
    <row r="568" spans="2:51" s="14" customFormat="1" x14ac:dyDescent="0.2">
      <c r="B568" s="170"/>
      <c r="D568" s="164" t="s">
        <v>153</v>
      </c>
      <c r="E568" s="171" t="s">
        <v>1</v>
      </c>
      <c r="F568" s="172" t="s">
        <v>583</v>
      </c>
      <c r="H568" s="173">
        <v>11.989000000000001</v>
      </c>
      <c r="L568" s="170"/>
      <c r="M568" s="174"/>
      <c r="N568" s="175"/>
      <c r="O568" s="175"/>
      <c r="P568" s="175"/>
      <c r="Q568" s="175"/>
      <c r="R568" s="175"/>
      <c r="S568" s="175"/>
      <c r="T568" s="176"/>
      <c r="AT568" s="171" t="s">
        <v>153</v>
      </c>
      <c r="AU568" s="171" t="s">
        <v>123</v>
      </c>
      <c r="AV568" s="14" t="s">
        <v>123</v>
      </c>
      <c r="AW568" s="14" t="s">
        <v>29</v>
      </c>
      <c r="AX568" s="14" t="s">
        <v>73</v>
      </c>
      <c r="AY568" s="171" t="s">
        <v>141</v>
      </c>
    </row>
    <row r="569" spans="2:51" s="14" customFormat="1" x14ac:dyDescent="0.2">
      <c r="B569" s="170"/>
      <c r="D569" s="164" t="s">
        <v>153</v>
      </c>
      <c r="E569" s="171" t="s">
        <v>1</v>
      </c>
      <c r="F569" s="172" t="s">
        <v>571</v>
      </c>
      <c r="H569" s="173">
        <v>-2.1669999999999998</v>
      </c>
      <c r="L569" s="170"/>
      <c r="M569" s="174"/>
      <c r="N569" s="175"/>
      <c r="O569" s="175"/>
      <c r="P569" s="175"/>
      <c r="Q569" s="175"/>
      <c r="R569" s="175"/>
      <c r="S569" s="175"/>
      <c r="T569" s="176"/>
      <c r="AT569" s="171" t="s">
        <v>153</v>
      </c>
      <c r="AU569" s="171" t="s">
        <v>123</v>
      </c>
      <c r="AV569" s="14" t="s">
        <v>123</v>
      </c>
      <c r="AW569" s="14" t="s">
        <v>29</v>
      </c>
      <c r="AX569" s="14" t="s">
        <v>73</v>
      </c>
      <c r="AY569" s="171" t="s">
        <v>141</v>
      </c>
    </row>
    <row r="570" spans="2:51" s="13" customFormat="1" x14ac:dyDescent="0.2">
      <c r="B570" s="163"/>
      <c r="D570" s="164" t="s">
        <v>153</v>
      </c>
      <c r="E570" s="165" t="s">
        <v>1</v>
      </c>
      <c r="F570" s="166" t="s">
        <v>462</v>
      </c>
      <c r="H570" s="165" t="s">
        <v>1</v>
      </c>
      <c r="L570" s="163"/>
      <c r="M570" s="167"/>
      <c r="N570" s="168"/>
      <c r="O570" s="168"/>
      <c r="P570" s="168"/>
      <c r="Q570" s="168"/>
      <c r="R570" s="168"/>
      <c r="S570" s="168"/>
      <c r="T570" s="169"/>
      <c r="AT570" s="165" t="s">
        <v>153</v>
      </c>
      <c r="AU570" s="165" t="s">
        <v>123</v>
      </c>
      <c r="AV570" s="13" t="s">
        <v>81</v>
      </c>
      <c r="AW570" s="13" t="s">
        <v>29</v>
      </c>
      <c r="AX570" s="13" t="s">
        <v>73</v>
      </c>
      <c r="AY570" s="165" t="s">
        <v>141</v>
      </c>
    </row>
    <row r="571" spans="2:51" s="14" customFormat="1" x14ac:dyDescent="0.2">
      <c r="B571" s="170"/>
      <c r="D571" s="164" t="s">
        <v>153</v>
      </c>
      <c r="E571" s="171" t="s">
        <v>1</v>
      </c>
      <c r="F571" s="172" t="s">
        <v>584</v>
      </c>
      <c r="H571" s="173">
        <v>8.6989999999999998</v>
      </c>
      <c r="L571" s="170"/>
      <c r="M571" s="174"/>
      <c r="N571" s="175"/>
      <c r="O571" s="175"/>
      <c r="P571" s="175"/>
      <c r="Q571" s="175"/>
      <c r="R571" s="175"/>
      <c r="S571" s="175"/>
      <c r="T571" s="176"/>
      <c r="AT571" s="171" t="s">
        <v>153</v>
      </c>
      <c r="AU571" s="171" t="s">
        <v>123</v>
      </c>
      <c r="AV571" s="14" t="s">
        <v>123</v>
      </c>
      <c r="AW571" s="14" t="s">
        <v>29</v>
      </c>
      <c r="AX571" s="14" t="s">
        <v>73</v>
      </c>
      <c r="AY571" s="171" t="s">
        <v>141</v>
      </c>
    </row>
    <row r="572" spans="2:51" s="13" customFormat="1" x14ac:dyDescent="0.2">
      <c r="B572" s="163"/>
      <c r="D572" s="164" t="s">
        <v>153</v>
      </c>
      <c r="E572" s="165" t="s">
        <v>1</v>
      </c>
      <c r="F572" s="166" t="s">
        <v>585</v>
      </c>
      <c r="H572" s="165" t="s">
        <v>1</v>
      </c>
      <c r="L572" s="163"/>
      <c r="M572" s="167"/>
      <c r="N572" s="168"/>
      <c r="O572" s="168"/>
      <c r="P572" s="168"/>
      <c r="Q572" s="168"/>
      <c r="R572" s="168"/>
      <c r="S572" s="168"/>
      <c r="T572" s="169"/>
      <c r="AT572" s="165" t="s">
        <v>153</v>
      </c>
      <c r="AU572" s="165" t="s">
        <v>123</v>
      </c>
      <c r="AV572" s="13" t="s">
        <v>81</v>
      </c>
      <c r="AW572" s="13" t="s">
        <v>29</v>
      </c>
      <c r="AX572" s="13" t="s">
        <v>73</v>
      </c>
      <c r="AY572" s="165" t="s">
        <v>141</v>
      </c>
    </row>
    <row r="573" spans="2:51" s="14" customFormat="1" x14ac:dyDescent="0.2">
      <c r="B573" s="170"/>
      <c r="D573" s="164" t="s">
        <v>153</v>
      </c>
      <c r="E573" s="171" t="s">
        <v>1</v>
      </c>
      <c r="F573" s="172" t="s">
        <v>413</v>
      </c>
      <c r="H573" s="173">
        <v>5.61</v>
      </c>
      <c r="L573" s="170"/>
      <c r="M573" s="174"/>
      <c r="N573" s="175"/>
      <c r="O573" s="175"/>
      <c r="P573" s="175"/>
      <c r="Q573" s="175"/>
      <c r="R573" s="175"/>
      <c r="S573" s="175"/>
      <c r="T573" s="176"/>
      <c r="AT573" s="171" t="s">
        <v>153</v>
      </c>
      <c r="AU573" s="171" t="s">
        <v>123</v>
      </c>
      <c r="AV573" s="14" t="s">
        <v>123</v>
      </c>
      <c r="AW573" s="14" t="s">
        <v>29</v>
      </c>
      <c r="AX573" s="14" t="s">
        <v>73</v>
      </c>
      <c r="AY573" s="171" t="s">
        <v>141</v>
      </c>
    </row>
    <row r="574" spans="2:51" s="16" customFormat="1" x14ac:dyDescent="0.2">
      <c r="B574" s="184"/>
      <c r="D574" s="164" t="s">
        <v>153</v>
      </c>
      <c r="E574" s="185" t="s">
        <v>1</v>
      </c>
      <c r="F574" s="186" t="s">
        <v>173</v>
      </c>
      <c r="H574" s="187">
        <v>98.82</v>
      </c>
      <c r="L574" s="184"/>
      <c r="M574" s="188"/>
      <c r="N574" s="189"/>
      <c r="O574" s="189"/>
      <c r="P574" s="189"/>
      <c r="Q574" s="189"/>
      <c r="R574" s="189"/>
      <c r="S574" s="189"/>
      <c r="T574" s="190"/>
      <c r="AT574" s="185" t="s">
        <v>153</v>
      </c>
      <c r="AU574" s="185" t="s">
        <v>123</v>
      </c>
      <c r="AV574" s="16" t="s">
        <v>142</v>
      </c>
      <c r="AW574" s="16" t="s">
        <v>29</v>
      </c>
      <c r="AX574" s="16" t="s">
        <v>73</v>
      </c>
      <c r="AY574" s="185" t="s">
        <v>141</v>
      </c>
    </row>
    <row r="575" spans="2:51" s="14" customFormat="1" x14ac:dyDescent="0.2">
      <c r="B575" s="170"/>
      <c r="D575" s="164" t="s">
        <v>153</v>
      </c>
      <c r="E575" s="171" t="s">
        <v>1</v>
      </c>
      <c r="F575" s="172" t="s">
        <v>586</v>
      </c>
      <c r="H575" s="173">
        <v>5.7729999999999997</v>
      </c>
      <c r="L575" s="170"/>
      <c r="M575" s="174"/>
      <c r="N575" s="175"/>
      <c r="O575" s="175"/>
      <c r="P575" s="175"/>
      <c r="Q575" s="175"/>
      <c r="R575" s="175"/>
      <c r="S575" s="175"/>
      <c r="T575" s="176"/>
      <c r="AT575" s="171" t="s">
        <v>153</v>
      </c>
      <c r="AU575" s="171" t="s">
        <v>123</v>
      </c>
      <c r="AV575" s="14" t="s">
        <v>123</v>
      </c>
      <c r="AW575" s="14" t="s">
        <v>29</v>
      </c>
      <c r="AX575" s="14" t="s">
        <v>73</v>
      </c>
      <c r="AY575" s="171" t="s">
        <v>141</v>
      </c>
    </row>
    <row r="576" spans="2:51" s="15" customFormat="1" x14ac:dyDescent="0.2">
      <c r="B576" s="177"/>
      <c r="D576" s="164" t="s">
        <v>153</v>
      </c>
      <c r="E576" s="178" t="s">
        <v>1</v>
      </c>
      <c r="F576" s="179" t="s">
        <v>160</v>
      </c>
      <c r="H576" s="180">
        <v>121.22799999999999</v>
      </c>
      <c r="L576" s="177"/>
      <c r="M576" s="181"/>
      <c r="N576" s="182"/>
      <c r="O576" s="182"/>
      <c r="P576" s="182"/>
      <c r="Q576" s="182"/>
      <c r="R576" s="182"/>
      <c r="S576" s="182"/>
      <c r="T576" s="183"/>
      <c r="AT576" s="178" t="s">
        <v>153</v>
      </c>
      <c r="AU576" s="178" t="s">
        <v>123</v>
      </c>
      <c r="AV576" s="15" t="s">
        <v>151</v>
      </c>
      <c r="AW576" s="15" t="s">
        <v>29</v>
      </c>
      <c r="AX576" s="15" t="s">
        <v>81</v>
      </c>
      <c r="AY576" s="178" t="s">
        <v>141</v>
      </c>
    </row>
    <row r="577" spans="1:65" s="2" customFormat="1" ht="24" x14ac:dyDescent="0.2">
      <c r="A577" s="30"/>
      <c r="B577" s="119"/>
      <c r="C577" s="151" t="s">
        <v>587</v>
      </c>
      <c r="D577" s="151" t="s">
        <v>146</v>
      </c>
      <c r="E577" s="152" t="s">
        <v>588</v>
      </c>
      <c r="F577" s="153" t="s">
        <v>589</v>
      </c>
      <c r="G577" s="154" t="s">
        <v>200</v>
      </c>
      <c r="H577" s="155">
        <v>69.272999999999996</v>
      </c>
      <c r="I577" s="156"/>
      <c r="J577" s="156">
        <f>ROUND(I577*H577,2)</f>
        <v>0</v>
      </c>
      <c r="K577" s="153" t="s">
        <v>1</v>
      </c>
      <c r="L577" s="31"/>
      <c r="M577" s="157" t="s">
        <v>1</v>
      </c>
      <c r="N577" s="158" t="s">
        <v>39</v>
      </c>
      <c r="O577" s="159">
        <v>0.999</v>
      </c>
      <c r="P577" s="159">
        <f>O577*H577</f>
        <v>69.203727000000001</v>
      </c>
      <c r="Q577" s="159">
        <v>2.5510000000000001E-2</v>
      </c>
      <c r="R577" s="159">
        <f>Q577*H577</f>
        <v>1.76715423</v>
      </c>
      <c r="S577" s="159">
        <v>0</v>
      </c>
      <c r="T577" s="160">
        <f>S577*H577</f>
        <v>0</v>
      </c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R577" s="161" t="s">
        <v>307</v>
      </c>
      <c r="AT577" s="161" t="s">
        <v>146</v>
      </c>
      <c r="AU577" s="161" t="s">
        <v>123</v>
      </c>
      <c r="AY577" s="18" t="s">
        <v>141</v>
      </c>
      <c r="BE577" s="162">
        <f>IF(N577="základní",J577,0)</f>
        <v>0</v>
      </c>
      <c r="BF577" s="162">
        <f>IF(N577="snížená",J577,0)</f>
        <v>0</v>
      </c>
      <c r="BG577" s="162">
        <f>IF(N577="zákl. přenesená",J577,0)</f>
        <v>0</v>
      </c>
      <c r="BH577" s="162">
        <f>IF(N577="sníž. přenesená",J577,0)</f>
        <v>0</v>
      </c>
      <c r="BI577" s="162">
        <f>IF(N577="nulová",J577,0)</f>
        <v>0</v>
      </c>
      <c r="BJ577" s="18" t="s">
        <v>123</v>
      </c>
      <c r="BK577" s="162">
        <f>ROUND(I577*H577,2)</f>
        <v>0</v>
      </c>
      <c r="BL577" s="18" t="s">
        <v>307</v>
      </c>
      <c r="BM577" s="161" t="s">
        <v>590</v>
      </c>
    </row>
    <row r="578" spans="1:65" s="13" customFormat="1" x14ac:dyDescent="0.2">
      <c r="B578" s="163"/>
      <c r="D578" s="164" t="s">
        <v>153</v>
      </c>
      <c r="E578" s="165" t="s">
        <v>1</v>
      </c>
      <c r="F578" s="166" t="s">
        <v>591</v>
      </c>
      <c r="H578" s="165" t="s">
        <v>1</v>
      </c>
      <c r="L578" s="163"/>
      <c r="M578" s="167"/>
      <c r="N578" s="168"/>
      <c r="O578" s="168"/>
      <c r="P578" s="168"/>
      <c r="Q578" s="168"/>
      <c r="R578" s="168"/>
      <c r="S578" s="168"/>
      <c r="T578" s="169"/>
      <c r="AT578" s="165" t="s">
        <v>153</v>
      </c>
      <c r="AU578" s="165" t="s">
        <v>123</v>
      </c>
      <c r="AV578" s="13" t="s">
        <v>81</v>
      </c>
      <c r="AW578" s="13" t="s">
        <v>29</v>
      </c>
      <c r="AX578" s="13" t="s">
        <v>73</v>
      </c>
      <c r="AY578" s="165" t="s">
        <v>141</v>
      </c>
    </row>
    <row r="579" spans="1:65" s="14" customFormat="1" x14ac:dyDescent="0.2">
      <c r="B579" s="170"/>
      <c r="D579" s="164" t="s">
        <v>153</v>
      </c>
      <c r="E579" s="171" t="s">
        <v>1</v>
      </c>
      <c r="F579" s="172" t="s">
        <v>592</v>
      </c>
      <c r="H579" s="173">
        <v>69.272999999999996</v>
      </c>
      <c r="L579" s="170"/>
      <c r="M579" s="174"/>
      <c r="N579" s="175"/>
      <c r="O579" s="175"/>
      <c r="P579" s="175"/>
      <c r="Q579" s="175"/>
      <c r="R579" s="175"/>
      <c r="S579" s="175"/>
      <c r="T579" s="176"/>
      <c r="AT579" s="171" t="s">
        <v>153</v>
      </c>
      <c r="AU579" s="171" t="s">
        <v>123</v>
      </c>
      <c r="AV579" s="14" t="s">
        <v>123</v>
      </c>
      <c r="AW579" s="14" t="s">
        <v>29</v>
      </c>
      <c r="AX579" s="14" t="s">
        <v>81</v>
      </c>
      <c r="AY579" s="171" t="s">
        <v>141</v>
      </c>
    </row>
    <row r="580" spans="1:65" s="2" customFormat="1" ht="48" x14ac:dyDescent="0.2">
      <c r="A580" s="30"/>
      <c r="B580" s="119"/>
      <c r="C580" s="151" t="s">
        <v>593</v>
      </c>
      <c r="D580" s="151" t="s">
        <v>146</v>
      </c>
      <c r="E580" s="152" t="s">
        <v>594</v>
      </c>
      <c r="F580" s="153" t="s">
        <v>595</v>
      </c>
      <c r="G580" s="154" t="s">
        <v>200</v>
      </c>
      <c r="H580" s="155">
        <v>229.34</v>
      </c>
      <c r="I580" s="156"/>
      <c r="J580" s="156">
        <f>ROUND(I580*H580,2)</f>
        <v>0</v>
      </c>
      <c r="K580" s="153" t="s">
        <v>150</v>
      </c>
      <c r="L580" s="31"/>
      <c r="M580" s="157" t="s">
        <v>1</v>
      </c>
      <c r="N580" s="158" t="s">
        <v>39</v>
      </c>
      <c r="O580" s="159">
        <v>0.96799999999999997</v>
      </c>
      <c r="P580" s="159">
        <f>O580*H580</f>
        <v>222.00111999999999</v>
      </c>
      <c r="Q580" s="159">
        <v>1.2200000000000001E-2</v>
      </c>
      <c r="R580" s="159">
        <f>Q580*H580</f>
        <v>2.7979480000000003</v>
      </c>
      <c r="S580" s="159">
        <v>0</v>
      </c>
      <c r="T580" s="160">
        <f>S580*H580</f>
        <v>0</v>
      </c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R580" s="161" t="s">
        <v>307</v>
      </c>
      <c r="AT580" s="161" t="s">
        <v>146</v>
      </c>
      <c r="AU580" s="161" t="s">
        <v>123</v>
      </c>
      <c r="AY580" s="18" t="s">
        <v>141</v>
      </c>
      <c r="BE580" s="162">
        <f>IF(N580="základní",J580,0)</f>
        <v>0</v>
      </c>
      <c r="BF580" s="162">
        <f>IF(N580="snížená",J580,0)</f>
        <v>0</v>
      </c>
      <c r="BG580" s="162">
        <f>IF(N580="zákl. přenesená",J580,0)</f>
        <v>0</v>
      </c>
      <c r="BH580" s="162">
        <f>IF(N580="sníž. přenesená",J580,0)</f>
        <v>0</v>
      </c>
      <c r="BI580" s="162">
        <f>IF(N580="nulová",J580,0)</f>
        <v>0</v>
      </c>
      <c r="BJ580" s="18" t="s">
        <v>123</v>
      </c>
      <c r="BK580" s="162">
        <f>ROUND(I580*H580,2)</f>
        <v>0</v>
      </c>
      <c r="BL580" s="18" t="s">
        <v>307</v>
      </c>
      <c r="BM580" s="161" t="s">
        <v>596</v>
      </c>
    </row>
    <row r="581" spans="1:65" s="13" customFormat="1" x14ac:dyDescent="0.2">
      <c r="B581" s="163"/>
      <c r="D581" s="164" t="s">
        <v>153</v>
      </c>
      <c r="E581" s="165" t="s">
        <v>1</v>
      </c>
      <c r="F581" s="166" t="s">
        <v>154</v>
      </c>
      <c r="H581" s="165" t="s">
        <v>1</v>
      </c>
      <c r="L581" s="163"/>
      <c r="M581" s="167"/>
      <c r="N581" s="168"/>
      <c r="O581" s="168"/>
      <c r="P581" s="168"/>
      <c r="Q581" s="168"/>
      <c r="R581" s="168"/>
      <c r="S581" s="168"/>
      <c r="T581" s="169"/>
      <c r="AT581" s="165" t="s">
        <v>153</v>
      </c>
      <c r="AU581" s="165" t="s">
        <v>123</v>
      </c>
      <c r="AV581" s="13" t="s">
        <v>81</v>
      </c>
      <c r="AW581" s="13" t="s">
        <v>29</v>
      </c>
      <c r="AX581" s="13" t="s">
        <v>73</v>
      </c>
      <c r="AY581" s="165" t="s">
        <v>141</v>
      </c>
    </row>
    <row r="582" spans="1:65" s="14" customFormat="1" x14ac:dyDescent="0.2">
      <c r="B582" s="170"/>
      <c r="D582" s="164" t="s">
        <v>153</v>
      </c>
      <c r="E582" s="171" t="s">
        <v>1</v>
      </c>
      <c r="F582" s="172" t="s">
        <v>597</v>
      </c>
      <c r="H582" s="173">
        <v>31.74</v>
      </c>
      <c r="L582" s="170"/>
      <c r="M582" s="174"/>
      <c r="N582" s="175"/>
      <c r="O582" s="175"/>
      <c r="P582" s="175"/>
      <c r="Q582" s="175"/>
      <c r="R582" s="175"/>
      <c r="S582" s="175"/>
      <c r="T582" s="176"/>
      <c r="AT582" s="171" t="s">
        <v>153</v>
      </c>
      <c r="AU582" s="171" t="s">
        <v>123</v>
      </c>
      <c r="AV582" s="14" t="s">
        <v>123</v>
      </c>
      <c r="AW582" s="14" t="s">
        <v>29</v>
      </c>
      <c r="AX582" s="14" t="s">
        <v>73</v>
      </c>
      <c r="AY582" s="171" t="s">
        <v>141</v>
      </c>
    </row>
    <row r="583" spans="1:65" s="14" customFormat="1" x14ac:dyDescent="0.2">
      <c r="B583" s="170"/>
      <c r="D583" s="164" t="s">
        <v>153</v>
      </c>
      <c r="E583" s="171" t="s">
        <v>1</v>
      </c>
      <c r="F583" s="172" t="s">
        <v>598</v>
      </c>
      <c r="H583" s="173">
        <v>14.36</v>
      </c>
      <c r="L583" s="170"/>
      <c r="M583" s="174"/>
      <c r="N583" s="175"/>
      <c r="O583" s="175"/>
      <c r="P583" s="175"/>
      <c r="Q583" s="175"/>
      <c r="R583" s="175"/>
      <c r="S583" s="175"/>
      <c r="T583" s="176"/>
      <c r="AT583" s="171" t="s">
        <v>153</v>
      </c>
      <c r="AU583" s="171" t="s">
        <v>123</v>
      </c>
      <c r="AV583" s="14" t="s">
        <v>123</v>
      </c>
      <c r="AW583" s="14" t="s">
        <v>29</v>
      </c>
      <c r="AX583" s="14" t="s">
        <v>73</v>
      </c>
      <c r="AY583" s="171" t="s">
        <v>141</v>
      </c>
    </row>
    <row r="584" spans="1:65" s="14" customFormat="1" x14ac:dyDescent="0.2">
      <c r="B584" s="170"/>
      <c r="D584" s="164" t="s">
        <v>153</v>
      </c>
      <c r="E584" s="171" t="s">
        <v>1</v>
      </c>
      <c r="F584" s="172" t="s">
        <v>599</v>
      </c>
      <c r="H584" s="173">
        <v>4.6399999999999997</v>
      </c>
      <c r="L584" s="170"/>
      <c r="M584" s="174"/>
      <c r="N584" s="175"/>
      <c r="O584" s="175"/>
      <c r="P584" s="175"/>
      <c r="Q584" s="175"/>
      <c r="R584" s="175"/>
      <c r="S584" s="175"/>
      <c r="T584" s="176"/>
      <c r="AT584" s="171" t="s">
        <v>153</v>
      </c>
      <c r="AU584" s="171" t="s">
        <v>123</v>
      </c>
      <c r="AV584" s="14" t="s">
        <v>123</v>
      </c>
      <c r="AW584" s="14" t="s">
        <v>29</v>
      </c>
      <c r="AX584" s="14" t="s">
        <v>73</v>
      </c>
      <c r="AY584" s="171" t="s">
        <v>141</v>
      </c>
    </row>
    <row r="585" spans="1:65" s="14" customFormat="1" x14ac:dyDescent="0.2">
      <c r="B585" s="170"/>
      <c r="D585" s="164" t="s">
        <v>153</v>
      </c>
      <c r="E585" s="171" t="s">
        <v>1</v>
      </c>
      <c r="F585" s="172" t="s">
        <v>600</v>
      </c>
      <c r="H585" s="173">
        <v>17.84</v>
      </c>
      <c r="L585" s="170"/>
      <c r="M585" s="174"/>
      <c r="N585" s="175"/>
      <c r="O585" s="175"/>
      <c r="P585" s="175"/>
      <c r="Q585" s="175"/>
      <c r="R585" s="175"/>
      <c r="S585" s="175"/>
      <c r="T585" s="176"/>
      <c r="AT585" s="171" t="s">
        <v>153</v>
      </c>
      <c r="AU585" s="171" t="s">
        <v>123</v>
      </c>
      <c r="AV585" s="14" t="s">
        <v>123</v>
      </c>
      <c r="AW585" s="14" t="s">
        <v>29</v>
      </c>
      <c r="AX585" s="14" t="s">
        <v>73</v>
      </c>
      <c r="AY585" s="171" t="s">
        <v>141</v>
      </c>
    </row>
    <row r="586" spans="1:65" s="14" customFormat="1" x14ac:dyDescent="0.2">
      <c r="B586" s="170"/>
      <c r="D586" s="164" t="s">
        <v>153</v>
      </c>
      <c r="E586" s="171" t="s">
        <v>1</v>
      </c>
      <c r="F586" s="172" t="s">
        <v>601</v>
      </c>
      <c r="H586" s="173">
        <v>4.2699999999999996</v>
      </c>
      <c r="L586" s="170"/>
      <c r="M586" s="174"/>
      <c r="N586" s="175"/>
      <c r="O586" s="175"/>
      <c r="P586" s="175"/>
      <c r="Q586" s="175"/>
      <c r="R586" s="175"/>
      <c r="S586" s="175"/>
      <c r="T586" s="176"/>
      <c r="AT586" s="171" t="s">
        <v>153</v>
      </c>
      <c r="AU586" s="171" t="s">
        <v>123</v>
      </c>
      <c r="AV586" s="14" t="s">
        <v>123</v>
      </c>
      <c r="AW586" s="14" t="s">
        <v>29</v>
      </c>
      <c r="AX586" s="14" t="s">
        <v>73</v>
      </c>
      <c r="AY586" s="171" t="s">
        <v>141</v>
      </c>
    </row>
    <row r="587" spans="1:65" s="14" customFormat="1" x14ac:dyDescent="0.2">
      <c r="B587" s="170"/>
      <c r="D587" s="164" t="s">
        <v>153</v>
      </c>
      <c r="E587" s="171" t="s">
        <v>1</v>
      </c>
      <c r="F587" s="172" t="s">
        <v>602</v>
      </c>
      <c r="H587" s="173">
        <v>17.399999999999999</v>
      </c>
      <c r="L587" s="170"/>
      <c r="M587" s="174"/>
      <c r="N587" s="175"/>
      <c r="O587" s="175"/>
      <c r="P587" s="175"/>
      <c r="Q587" s="175"/>
      <c r="R587" s="175"/>
      <c r="S587" s="175"/>
      <c r="T587" s="176"/>
      <c r="AT587" s="171" t="s">
        <v>153</v>
      </c>
      <c r="AU587" s="171" t="s">
        <v>123</v>
      </c>
      <c r="AV587" s="14" t="s">
        <v>123</v>
      </c>
      <c r="AW587" s="14" t="s">
        <v>29</v>
      </c>
      <c r="AX587" s="14" t="s">
        <v>73</v>
      </c>
      <c r="AY587" s="171" t="s">
        <v>141</v>
      </c>
    </row>
    <row r="588" spans="1:65" s="14" customFormat="1" x14ac:dyDescent="0.2">
      <c r="B588" s="170"/>
      <c r="D588" s="164" t="s">
        <v>153</v>
      </c>
      <c r="E588" s="171" t="s">
        <v>1</v>
      </c>
      <c r="F588" s="172" t="s">
        <v>603</v>
      </c>
      <c r="H588" s="173">
        <v>4.0999999999999996</v>
      </c>
      <c r="L588" s="170"/>
      <c r="M588" s="174"/>
      <c r="N588" s="175"/>
      <c r="O588" s="175"/>
      <c r="P588" s="175"/>
      <c r="Q588" s="175"/>
      <c r="R588" s="175"/>
      <c r="S588" s="175"/>
      <c r="T588" s="176"/>
      <c r="AT588" s="171" t="s">
        <v>153</v>
      </c>
      <c r="AU588" s="171" t="s">
        <v>123</v>
      </c>
      <c r="AV588" s="14" t="s">
        <v>123</v>
      </c>
      <c r="AW588" s="14" t="s">
        <v>29</v>
      </c>
      <c r="AX588" s="14" t="s">
        <v>73</v>
      </c>
      <c r="AY588" s="171" t="s">
        <v>141</v>
      </c>
    </row>
    <row r="589" spans="1:65" s="14" customFormat="1" x14ac:dyDescent="0.2">
      <c r="B589" s="170"/>
      <c r="D589" s="164" t="s">
        <v>153</v>
      </c>
      <c r="E589" s="171" t="s">
        <v>1</v>
      </c>
      <c r="F589" s="172" t="s">
        <v>604</v>
      </c>
      <c r="H589" s="173">
        <v>14.23</v>
      </c>
      <c r="L589" s="170"/>
      <c r="M589" s="174"/>
      <c r="N589" s="175"/>
      <c r="O589" s="175"/>
      <c r="P589" s="175"/>
      <c r="Q589" s="175"/>
      <c r="R589" s="175"/>
      <c r="S589" s="175"/>
      <c r="T589" s="176"/>
      <c r="AT589" s="171" t="s">
        <v>153</v>
      </c>
      <c r="AU589" s="171" t="s">
        <v>123</v>
      </c>
      <c r="AV589" s="14" t="s">
        <v>123</v>
      </c>
      <c r="AW589" s="14" t="s">
        <v>29</v>
      </c>
      <c r="AX589" s="14" t="s">
        <v>73</v>
      </c>
      <c r="AY589" s="171" t="s">
        <v>141</v>
      </c>
    </row>
    <row r="590" spans="1:65" s="14" customFormat="1" x14ac:dyDescent="0.2">
      <c r="B590" s="170"/>
      <c r="D590" s="164" t="s">
        <v>153</v>
      </c>
      <c r="E590" s="171" t="s">
        <v>1</v>
      </c>
      <c r="F590" s="172" t="s">
        <v>605</v>
      </c>
      <c r="H590" s="173">
        <v>5.08</v>
      </c>
      <c r="L590" s="170"/>
      <c r="M590" s="174"/>
      <c r="N590" s="175"/>
      <c r="O590" s="175"/>
      <c r="P590" s="175"/>
      <c r="Q590" s="175"/>
      <c r="R590" s="175"/>
      <c r="S590" s="175"/>
      <c r="T590" s="176"/>
      <c r="AT590" s="171" t="s">
        <v>153</v>
      </c>
      <c r="AU590" s="171" t="s">
        <v>123</v>
      </c>
      <c r="AV590" s="14" t="s">
        <v>123</v>
      </c>
      <c r="AW590" s="14" t="s">
        <v>29</v>
      </c>
      <c r="AX590" s="14" t="s">
        <v>73</v>
      </c>
      <c r="AY590" s="171" t="s">
        <v>141</v>
      </c>
    </row>
    <row r="591" spans="1:65" s="14" customFormat="1" x14ac:dyDescent="0.2">
      <c r="B591" s="170"/>
      <c r="D591" s="164" t="s">
        <v>153</v>
      </c>
      <c r="E591" s="171" t="s">
        <v>1</v>
      </c>
      <c r="F591" s="172" t="s">
        <v>606</v>
      </c>
      <c r="H591" s="173">
        <v>17.23</v>
      </c>
      <c r="L591" s="170"/>
      <c r="M591" s="174"/>
      <c r="N591" s="175"/>
      <c r="O591" s="175"/>
      <c r="P591" s="175"/>
      <c r="Q591" s="175"/>
      <c r="R591" s="175"/>
      <c r="S591" s="175"/>
      <c r="T591" s="176"/>
      <c r="AT591" s="171" t="s">
        <v>153</v>
      </c>
      <c r="AU591" s="171" t="s">
        <v>123</v>
      </c>
      <c r="AV591" s="14" t="s">
        <v>123</v>
      </c>
      <c r="AW591" s="14" t="s">
        <v>29</v>
      </c>
      <c r="AX591" s="14" t="s">
        <v>73</v>
      </c>
      <c r="AY591" s="171" t="s">
        <v>141</v>
      </c>
    </row>
    <row r="592" spans="1:65" s="14" customFormat="1" x14ac:dyDescent="0.2">
      <c r="B592" s="170"/>
      <c r="D592" s="164" t="s">
        <v>153</v>
      </c>
      <c r="E592" s="171" t="s">
        <v>1</v>
      </c>
      <c r="F592" s="172" t="s">
        <v>607</v>
      </c>
      <c r="H592" s="173">
        <v>3.49</v>
      </c>
      <c r="L592" s="170"/>
      <c r="M592" s="174"/>
      <c r="N592" s="175"/>
      <c r="O592" s="175"/>
      <c r="P592" s="175"/>
      <c r="Q592" s="175"/>
      <c r="R592" s="175"/>
      <c r="S592" s="175"/>
      <c r="T592" s="176"/>
      <c r="AT592" s="171" t="s">
        <v>153</v>
      </c>
      <c r="AU592" s="171" t="s">
        <v>123</v>
      </c>
      <c r="AV592" s="14" t="s">
        <v>123</v>
      </c>
      <c r="AW592" s="14" t="s">
        <v>29</v>
      </c>
      <c r="AX592" s="14" t="s">
        <v>73</v>
      </c>
      <c r="AY592" s="171" t="s">
        <v>141</v>
      </c>
    </row>
    <row r="593" spans="1:65" s="14" customFormat="1" x14ac:dyDescent="0.2">
      <c r="B593" s="170"/>
      <c r="D593" s="164" t="s">
        <v>153</v>
      </c>
      <c r="E593" s="171" t="s">
        <v>1</v>
      </c>
      <c r="F593" s="172" t="s">
        <v>608</v>
      </c>
      <c r="H593" s="173">
        <v>10.29</v>
      </c>
      <c r="L593" s="170"/>
      <c r="M593" s="174"/>
      <c r="N593" s="175"/>
      <c r="O593" s="175"/>
      <c r="P593" s="175"/>
      <c r="Q593" s="175"/>
      <c r="R593" s="175"/>
      <c r="S593" s="175"/>
      <c r="T593" s="176"/>
      <c r="AT593" s="171" t="s">
        <v>153</v>
      </c>
      <c r="AU593" s="171" t="s">
        <v>123</v>
      </c>
      <c r="AV593" s="14" t="s">
        <v>123</v>
      </c>
      <c r="AW593" s="14" t="s">
        <v>29</v>
      </c>
      <c r="AX593" s="14" t="s">
        <v>73</v>
      </c>
      <c r="AY593" s="171" t="s">
        <v>141</v>
      </c>
    </row>
    <row r="594" spans="1:65" s="14" customFormat="1" x14ac:dyDescent="0.2">
      <c r="B594" s="170"/>
      <c r="D594" s="164" t="s">
        <v>153</v>
      </c>
      <c r="E594" s="171" t="s">
        <v>1</v>
      </c>
      <c r="F594" s="172" t="s">
        <v>609</v>
      </c>
      <c r="H594" s="173">
        <v>42.62</v>
      </c>
      <c r="L594" s="170"/>
      <c r="M594" s="174"/>
      <c r="N594" s="175"/>
      <c r="O594" s="175"/>
      <c r="P594" s="175"/>
      <c r="Q594" s="175"/>
      <c r="R594" s="175"/>
      <c r="S594" s="175"/>
      <c r="T594" s="176"/>
      <c r="AT594" s="171" t="s">
        <v>153</v>
      </c>
      <c r="AU594" s="171" t="s">
        <v>123</v>
      </c>
      <c r="AV594" s="14" t="s">
        <v>123</v>
      </c>
      <c r="AW594" s="14" t="s">
        <v>29</v>
      </c>
      <c r="AX594" s="14" t="s">
        <v>73</v>
      </c>
      <c r="AY594" s="171" t="s">
        <v>141</v>
      </c>
    </row>
    <row r="595" spans="1:65" s="14" customFormat="1" x14ac:dyDescent="0.2">
      <c r="B595" s="170"/>
      <c r="D595" s="164" t="s">
        <v>153</v>
      </c>
      <c r="E595" s="171" t="s">
        <v>1</v>
      </c>
      <c r="F595" s="172" t="s">
        <v>345</v>
      </c>
      <c r="H595" s="173">
        <v>15.74</v>
      </c>
      <c r="L595" s="170"/>
      <c r="M595" s="174"/>
      <c r="N595" s="175"/>
      <c r="O595" s="175"/>
      <c r="P595" s="175"/>
      <c r="Q595" s="175"/>
      <c r="R595" s="175"/>
      <c r="S595" s="175"/>
      <c r="T595" s="176"/>
      <c r="AT595" s="171" t="s">
        <v>153</v>
      </c>
      <c r="AU595" s="171" t="s">
        <v>123</v>
      </c>
      <c r="AV595" s="14" t="s">
        <v>123</v>
      </c>
      <c r="AW595" s="14" t="s">
        <v>29</v>
      </c>
      <c r="AX595" s="14" t="s">
        <v>73</v>
      </c>
      <c r="AY595" s="171" t="s">
        <v>141</v>
      </c>
    </row>
    <row r="596" spans="1:65" s="14" customFormat="1" x14ac:dyDescent="0.2">
      <c r="B596" s="170"/>
      <c r="D596" s="164" t="s">
        <v>153</v>
      </c>
      <c r="E596" s="171" t="s">
        <v>1</v>
      </c>
      <c r="F596" s="172" t="s">
        <v>346</v>
      </c>
      <c r="H596" s="173">
        <v>1.62</v>
      </c>
      <c r="L596" s="170"/>
      <c r="M596" s="174"/>
      <c r="N596" s="175"/>
      <c r="O596" s="175"/>
      <c r="P596" s="175"/>
      <c r="Q596" s="175"/>
      <c r="R596" s="175"/>
      <c r="S596" s="175"/>
      <c r="T596" s="176"/>
      <c r="AT596" s="171" t="s">
        <v>153</v>
      </c>
      <c r="AU596" s="171" t="s">
        <v>123</v>
      </c>
      <c r="AV596" s="14" t="s">
        <v>123</v>
      </c>
      <c r="AW596" s="14" t="s">
        <v>29</v>
      </c>
      <c r="AX596" s="14" t="s">
        <v>73</v>
      </c>
      <c r="AY596" s="171" t="s">
        <v>141</v>
      </c>
    </row>
    <row r="597" spans="1:65" s="14" customFormat="1" x14ac:dyDescent="0.2">
      <c r="B597" s="170"/>
      <c r="D597" s="164" t="s">
        <v>153</v>
      </c>
      <c r="E597" s="171" t="s">
        <v>1</v>
      </c>
      <c r="F597" s="172" t="s">
        <v>610</v>
      </c>
      <c r="H597" s="173">
        <v>7.18</v>
      </c>
      <c r="L597" s="170"/>
      <c r="M597" s="174"/>
      <c r="N597" s="175"/>
      <c r="O597" s="175"/>
      <c r="P597" s="175"/>
      <c r="Q597" s="175"/>
      <c r="R597" s="175"/>
      <c r="S597" s="175"/>
      <c r="T597" s="176"/>
      <c r="AT597" s="171" t="s">
        <v>153</v>
      </c>
      <c r="AU597" s="171" t="s">
        <v>123</v>
      </c>
      <c r="AV597" s="14" t="s">
        <v>123</v>
      </c>
      <c r="AW597" s="14" t="s">
        <v>29</v>
      </c>
      <c r="AX597" s="14" t="s">
        <v>73</v>
      </c>
      <c r="AY597" s="171" t="s">
        <v>141</v>
      </c>
    </row>
    <row r="598" spans="1:65" s="16" customFormat="1" x14ac:dyDescent="0.2">
      <c r="B598" s="184"/>
      <c r="D598" s="164" t="s">
        <v>153</v>
      </c>
      <c r="E598" s="185" t="s">
        <v>1</v>
      </c>
      <c r="F598" s="186" t="s">
        <v>173</v>
      </c>
      <c r="H598" s="187">
        <v>211.83</v>
      </c>
      <c r="L598" s="184"/>
      <c r="M598" s="188"/>
      <c r="N598" s="189"/>
      <c r="O598" s="189"/>
      <c r="P598" s="189"/>
      <c r="Q598" s="189"/>
      <c r="R598" s="189"/>
      <c r="S598" s="189"/>
      <c r="T598" s="190"/>
      <c r="AT598" s="185" t="s">
        <v>153</v>
      </c>
      <c r="AU598" s="185" t="s">
        <v>123</v>
      </c>
      <c r="AV598" s="16" t="s">
        <v>142</v>
      </c>
      <c r="AW598" s="16" t="s">
        <v>29</v>
      </c>
      <c r="AX598" s="16" t="s">
        <v>73</v>
      </c>
      <c r="AY598" s="185" t="s">
        <v>141</v>
      </c>
    </row>
    <row r="599" spans="1:65" s="13" customFormat="1" x14ac:dyDescent="0.2">
      <c r="B599" s="163"/>
      <c r="D599" s="164" t="s">
        <v>153</v>
      </c>
      <c r="E599" s="165" t="s">
        <v>1</v>
      </c>
      <c r="F599" s="166" t="s">
        <v>274</v>
      </c>
      <c r="H599" s="165" t="s">
        <v>1</v>
      </c>
      <c r="L599" s="163"/>
      <c r="M599" s="167"/>
      <c r="N599" s="168"/>
      <c r="O599" s="168"/>
      <c r="P599" s="168"/>
      <c r="Q599" s="168"/>
      <c r="R599" s="168"/>
      <c r="S599" s="168"/>
      <c r="T599" s="169"/>
      <c r="AT599" s="165" t="s">
        <v>153</v>
      </c>
      <c r="AU599" s="165" t="s">
        <v>123</v>
      </c>
      <c r="AV599" s="13" t="s">
        <v>81</v>
      </c>
      <c r="AW599" s="13" t="s">
        <v>29</v>
      </c>
      <c r="AX599" s="13" t="s">
        <v>73</v>
      </c>
      <c r="AY599" s="165" t="s">
        <v>141</v>
      </c>
    </row>
    <row r="600" spans="1:65" s="14" customFormat="1" x14ac:dyDescent="0.2">
      <c r="B600" s="170"/>
      <c r="D600" s="164" t="s">
        <v>153</v>
      </c>
      <c r="E600" s="171" t="s">
        <v>1</v>
      </c>
      <c r="F600" s="172" t="s">
        <v>611</v>
      </c>
      <c r="H600" s="173">
        <v>13.3</v>
      </c>
      <c r="L600" s="170"/>
      <c r="M600" s="174"/>
      <c r="N600" s="175"/>
      <c r="O600" s="175"/>
      <c r="P600" s="175"/>
      <c r="Q600" s="175"/>
      <c r="R600" s="175"/>
      <c r="S600" s="175"/>
      <c r="T600" s="176"/>
      <c r="AT600" s="171" t="s">
        <v>153</v>
      </c>
      <c r="AU600" s="171" t="s">
        <v>123</v>
      </c>
      <c r="AV600" s="14" t="s">
        <v>123</v>
      </c>
      <c r="AW600" s="14" t="s">
        <v>29</v>
      </c>
      <c r="AX600" s="14" t="s">
        <v>73</v>
      </c>
      <c r="AY600" s="171" t="s">
        <v>141</v>
      </c>
    </row>
    <row r="601" spans="1:65" s="14" customFormat="1" x14ac:dyDescent="0.2">
      <c r="B601" s="170"/>
      <c r="D601" s="164" t="s">
        <v>153</v>
      </c>
      <c r="E601" s="171" t="s">
        <v>1</v>
      </c>
      <c r="F601" s="172" t="s">
        <v>612</v>
      </c>
      <c r="H601" s="173">
        <v>4.21</v>
      </c>
      <c r="L601" s="170"/>
      <c r="M601" s="174"/>
      <c r="N601" s="175"/>
      <c r="O601" s="175"/>
      <c r="P601" s="175"/>
      <c r="Q601" s="175"/>
      <c r="R601" s="175"/>
      <c r="S601" s="175"/>
      <c r="T601" s="176"/>
      <c r="AT601" s="171" t="s">
        <v>153</v>
      </c>
      <c r="AU601" s="171" t="s">
        <v>123</v>
      </c>
      <c r="AV601" s="14" t="s">
        <v>123</v>
      </c>
      <c r="AW601" s="14" t="s">
        <v>29</v>
      </c>
      <c r="AX601" s="14" t="s">
        <v>73</v>
      </c>
      <c r="AY601" s="171" t="s">
        <v>141</v>
      </c>
    </row>
    <row r="602" spans="1:65" s="16" customFormat="1" x14ac:dyDescent="0.2">
      <c r="B602" s="184"/>
      <c r="D602" s="164" t="s">
        <v>153</v>
      </c>
      <c r="E602" s="185" t="s">
        <v>1</v>
      </c>
      <c r="F602" s="186" t="s">
        <v>173</v>
      </c>
      <c r="H602" s="187">
        <v>17.510000000000002</v>
      </c>
      <c r="L602" s="184"/>
      <c r="M602" s="188"/>
      <c r="N602" s="189"/>
      <c r="O602" s="189"/>
      <c r="P602" s="189"/>
      <c r="Q602" s="189"/>
      <c r="R602" s="189"/>
      <c r="S602" s="189"/>
      <c r="T602" s="190"/>
      <c r="AT602" s="185" t="s">
        <v>153</v>
      </c>
      <c r="AU602" s="185" t="s">
        <v>123</v>
      </c>
      <c r="AV602" s="16" t="s">
        <v>142</v>
      </c>
      <c r="AW602" s="16" t="s">
        <v>29</v>
      </c>
      <c r="AX602" s="16" t="s">
        <v>73</v>
      </c>
      <c r="AY602" s="185" t="s">
        <v>141</v>
      </c>
    </row>
    <row r="603" spans="1:65" s="15" customFormat="1" x14ac:dyDescent="0.2">
      <c r="B603" s="177"/>
      <c r="D603" s="164" t="s">
        <v>153</v>
      </c>
      <c r="E603" s="178" t="s">
        <v>1</v>
      </c>
      <c r="F603" s="179" t="s">
        <v>160</v>
      </c>
      <c r="H603" s="180">
        <v>229.34</v>
      </c>
      <c r="L603" s="177"/>
      <c r="M603" s="181"/>
      <c r="N603" s="182"/>
      <c r="O603" s="182"/>
      <c r="P603" s="182"/>
      <c r="Q603" s="182"/>
      <c r="R603" s="182"/>
      <c r="S603" s="182"/>
      <c r="T603" s="183"/>
      <c r="AT603" s="178" t="s">
        <v>153</v>
      </c>
      <c r="AU603" s="178" t="s">
        <v>123</v>
      </c>
      <c r="AV603" s="15" t="s">
        <v>151</v>
      </c>
      <c r="AW603" s="15" t="s">
        <v>29</v>
      </c>
      <c r="AX603" s="15" t="s">
        <v>81</v>
      </c>
      <c r="AY603" s="178" t="s">
        <v>141</v>
      </c>
    </row>
    <row r="604" spans="1:65" s="2" customFormat="1" ht="48" x14ac:dyDescent="0.2">
      <c r="A604" s="30"/>
      <c r="B604" s="119"/>
      <c r="C604" s="151" t="s">
        <v>613</v>
      </c>
      <c r="D604" s="151" t="s">
        <v>146</v>
      </c>
      <c r="E604" s="152" t="s">
        <v>614</v>
      </c>
      <c r="F604" s="153" t="s">
        <v>615</v>
      </c>
      <c r="G604" s="154" t="s">
        <v>200</v>
      </c>
      <c r="H604" s="155">
        <v>40.82</v>
      </c>
      <c r="I604" s="156"/>
      <c r="J604" s="156">
        <f>ROUND(I604*H604,2)</f>
        <v>0</v>
      </c>
      <c r="K604" s="153" t="s">
        <v>150</v>
      </c>
      <c r="L604" s="31"/>
      <c r="M604" s="157" t="s">
        <v>1</v>
      </c>
      <c r="N604" s="158" t="s">
        <v>39</v>
      </c>
      <c r="O604" s="159">
        <v>0.96799999999999997</v>
      </c>
      <c r="P604" s="159">
        <f>O604*H604</f>
        <v>39.513759999999998</v>
      </c>
      <c r="Q604" s="159">
        <v>1.259E-2</v>
      </c>
      <c r="R604" s="159">
        <f>Q604*H604</f>
        <v>0.51392380000000004</v>
      </c>
      <c r="S604" s="159">
        <v>0</v>
      </c>
      <c r="T604" s="160">
        <f>S604*H604</f>
        <v>0</v>
      </c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R604" s="161" t="s">
        <v>307</v>
      </c>
      <c r="AT604" s="161" t="s">
        <v>146</v>
      </c>
      <c r="AU604" s="161" t="s">
        <v>123</v>
      </c>
      <c r="AY604" s="18" t="s">
        <v>141</v>
      </c>
      <c r="BE604" s="162">
        <f>IF(N604="základní",J604,0)</f>
        <v>0</v>
      </c>
      <c r="BF604" s="162">
        <f>IF(N604="snížená",J604,0)</f>
        <v>0</v>
      </c>
      <c r="BG604" s="162">
        <f>IF(N604="zákl. přenesená",J604,0)</f>
        <v>0</v>
      </c>
      <c r="BH604" s="162">
        <f>IF(N604="sníž. přenesená",J604,0)</f>
        <v>0</v>
      </c>
      <c r="BI604" s="162">
        <f>IF(N604="nulová",J604,0)</f>
        <v>0</v>
      </c>
      <c r="BJ604" s="18" t="s">
        <v>123</v>
      </c>
      <c r="BK604" s="162">
        <f>ROUND(I604*H604,2)</f>
        <v>0</v>
      </c>
      <c r="BL604" s="18" t="s">
        <v>307</v>
      </c>
      <c r="BM604" s="161" t="s">
        <v>616</v>
      </c>
    </row>
    <row r="605" spans="1:65" s="13" customFormat="1" x14ac:dyDescent="0.2">
      <c r="B605" s="163"/>
      <c r="D605" s="164" t="s">
        <v>153</v>
      </c>
      <c r="E605" s="165" t="s">
        <v>1</v>
      </c>
      <c r="F605" s="166" t="s">
        <v>154</v>
      </c>
      <c r="H605" s="165" t="s">
        <v>1</v>
      </c>
      <c r="L605" s="163"/>
      <c r="M605" s="167"/>
      <c r="N605" s="168"/>
      <c r="O605" s="168"/>
      <c r="P605" s="168"/>
      <c r="Q605" s="168"/>
      <c r="R605" s="168"/>
      <c r="S605" s="168"/>
      <c r="T605" s="169"/>
      <c r="AT605" s="165" t="s">
        <v>153</v>
      </c>
      <c r="AU605" s="165" t="s">
        <v>123</v>
      </c>
      <c r="AV605" s="13" t="s">
        <v>81</v>
      </c>
      <c r="AW605" s="13" t="s">
        <v>29</v>
      </c>
      <c r="AX605" s="13" t="s">
        <v>73</v>
      </c>
      <c r="AY605" s="165" t="s">
        <v>141</v>
      </c>
    </row>
    <row r="606" spans="1:65" s="14" customFormat="1" x14ac:dyDescent="0.2">
      <c r="B606" s="170"/>
      <c r="D606" s="164" t="s">
        <v>153</v>
      </c>
      <c r="E606" s="171" t="s">
        <v>1</v>
      </c>
      <c r="F606" s="172" t="s">
        <v>336</v>
      </c>
      <c r="H606" s="173">
        <v>6.65</v>
      </c>
      <c r="L606" s="170"/>
      <c r="M606" s="174"/>
      <c r="N606" s="175"/>
      <c r="O606" s="175"/>
      <c r="P606" s="175"/>
      <c r="Q606" s="175"/>
      <c r="R606" s="175"/>
      <c r="S606" s="175"/>
      <c r="T606" s="176"/>
      <c r="AT606" s="171" t="s">
        <v>153</v>
      </c>
      <c r="AU606" s="171" t="s">
        <v>123</v>
      </c>
      <c r="AV606" s="14" t="s">
        <v>123</v>
      </c>
      <c r="AW606" s="14" t="s">
        <v>29</v>
      </c>
      <c r="AX606" s="14" t="s">
        <v>73</v>
      </c>
      <c r="AY606" s="171" t="s">
        <v>141</v>
      </c>
    </row>
    <row r="607" spans="1:65" s="14" customFormat="1" x14ac:dyDescent="0.2">
      <c r="B607" s="170"/>
      <c r="D607" s="164" t="s">
        <v>153</v>
      </c>
      <c r="E607" s="171" t="s">
        <v>1</v>
      </c>
      <c r="F607" s="172" t="s">
        <v>337</v>
      </c>
      <c r="H607" s="173">
        <v>6.66</v>
      </c>
      <c r="L607" s="170"/>
      <c r="M607" s="174"/>
      <c r="N607" s="175"/>
      <c r="O607" s="175"/>
      <c r="P607" s="175"/>
      <c r="Q607" s="175"/>
      <c r="R607" s="175"/>
      <c r="S607" s="175"/>
      <c r="T607" s="176"/>
      <c r="AT607" s="171" t="s">
        <v>153</v>
      </c>
      <c r="AU607" s="171" t="s">
        <v>123</v>
      </c>
      <c r="AV607" s="14" t="s">
        <v>123</v>
      </c>
      <c r="AW607" s="14" t="s">
        <v>29</v>
      </c>
      <c r="AX607" s="14" t="s">
        <v>73</v>
      </c>
      <c r="AY607" s="171" t="s">
        <v>141</v>
      </c>
    </row>
    <row r="608" spans="1:65" s="14" customFormat="1" x14ac:dyDescent="0.2">
      <c r="B608" s="170"/>
      <c r="D608" s="164" t="s">
        <v>153</v>
      </c>
      <c r="E608" s="171" t="s">
        <v>1</v>
      </c>
      <c r="F608" s="172" t="s">
        <v>338</v>
      </c>
      <c r="H608" s="173">
        <v>1.79</v>
      </c>
      <c r="L608" s="170"/>
      <c r="M608" s="174"/>
      <c r="N608" s="175"/>
      <c r="O608" s="175"/>
      <c r="P608" s="175"/>
      <c r="Q608" s="175"/>
      <c r="R608" s="175"/>
      <c r="S608" s="175"/>
      <c r="T608" s="176"/>
      <c r="AT608" s="171" t="s">
        <v>153</v>
      </c>
      <c r="AU608" s="171" t="s">
        <v>123</v>
      </c>
      <c r="AV608" s="14" t="s">
        <v>123</v>
      </c>
      <c r="AW608" s="14" t="s">
        <v>29</v>
      </c>
      <c r="AX608" s="14" t="s">
        <v>73</v>
      </c>
      <c r="AY608" s="171" t="s">
        <v>141</v>
      </c>
    </row>
    <row r="609" spans="1:65" s="14" customFormat="1" x14ac:dyDescent="0.2">
      <c r="B609" s="170"/>
      <c r="D609" s="164" t="s">
        <v>153</v>
      </c>
      <c r="E609" s="171" t="s">
        <v>1</v>
      </c>
      <c r="F609" s="172" t="s">
        <v>339</v>
      </c>
      <c r="H609" s="173">
        <v>1.7</v>
      </c>
      <c r="L609" s="170"/>
      <c r="M609" s="174"/>
      <c r="N609" s="175"/>
      <c r="O609" s="175"/>
      <c r="P609" s="175"/>
      <c r="Q609" s="175"/>
      <c r="R609" s="175"/>
      <c r="S609" s="175"/>
      <c r="T609" s="176"/>
      <c r="AT609" s="171" t="s">
        <v>153</v>
      </c>
      <c r="AU609" s="171" t="s">
        <v>123</v>
      </c>
      <c r="AV609" s="14" t="s">
        <v>123</v>
      </c>
      <c r="AW609" s="14" t="s">
        <v>29</v>
      </c>
      <c r="AX609" s="14" t="s">
        <v>73</v>
      </c>
      <c r="AY609" s="171" t="s">
        <v>141</v>
      </c>
    </row>
    <row r="610" spans="1:65" s="14" customFormat="1" x14ac:dyDescent="0.2">
      <c r="B610" s="170"/>
      <c r="D610" s="164" t="s">
        <v>153</v>
      </c>
      <c r="E610" s="171" t="s">
        <v>1</v>
      </c>
      <c r="F610" s="172" t="s">
        <v>340</v>
      </c>
      <c r="H610" s="173">
        <v>3.23</v>
      </c>
      <c r="L610" s="170"/>
      <c r="M610" s="174"/>
      <c r="N610" s="175"/>
      <c r="O610" s="175"/>
      <c r="P610" s="175"/>
      <c r="Q610" s="175"/>
      <c r="R610" s="175"/>
      <c r="S610" s="175"/>
      <c r="T610" s="176"/>
      <c r="AT610" s="171" t="s">
        <v>153</v>
      </c>
      <c r="AU610" s="171" t="s">
        <v>123</v>
      </c>
      <c r="AV610" s="14" t="s">
        <v>123</v>
      </c>
      <c r="AW610" s="14" t="s">
        <v>29</v>
      </c>
      <c r="AX610" s="14" t="s">
        <v>73</v>
      </c>
      <c r="AY610" s="171" t="s">
        <v>141</v>
      </c>
    </row>
    <row r="611" spans="1:65" s="14" customFormat="1" x14ac:dyDescent="0.2">
      <c r="B611" s="170"/>
      <c r="D611" s="164" t="s">
        <v>153</v>
      </c>
      <c r="E611" s="171" t="s">
        <v>1</v>
      </c>
      <c r="F611" s="172" t="s">
        <v>341</v>
      </c>
      <c r="H611" s="173">
        <v>1.7</v>
      </c>
      <c r="L611" s="170"/>
      <c r="M611" s="174"/>
      <c r="N611" s="175"/>
      <c r="O611" s="175"/>
      <c r="P611" s="175"/>
      <c r="Q611" s="175"/>
      <c r="R611" s="175"/>
      <c r="S611" s="175"/>
      <c r="T611" s="176"/>
      <c r="AT611" s="171" t="s">
        <v>153</v>
      </c>
      <c r="AU611" s="171" t="s">
        <v>123</v>
      </c>
      <c r="AV611" s="14" t="s">
        <v>123</v>
      </c>
      <c r="AW611" s="14" t="s">
        <v>29</v>
      </c>
      <c r="AX611" s="14" t="s">
        <v>73</v>
      </c>
      <c r="AY611" s="171" t="s">
        <v>141</v>
      </c>
    </row>
    <row r="612" spans="1:65" s="14" customFormat="1" x14ac:dyDescent="0.2">
      <c r="B612" s="170"/>
      <c r="D612" s="164" t="s">
        <v>153</v>
      </c>
      <c r="E612" s="171" t="s">
        <v>1</v>
      </c>
      <c r="F612" s="172" t="s">
        <v>342</v>
      </c>
      <c r="H612" s="173">
        <v>1.78</v>
      </c>
      <c r="L612" s="170"/>
      <c r="M612" s="174"/>
      <c r="N612" s="175"/>
      <c r="O612" s="175"/>
      <c r="P612" s="175"/>
      <c r="Q612" s="175"/>
      <c r="R612" s="175"/>
      <c r="S612" s="175"/>
      <c r="T612" s="176"/>
      <c r="AT612" s="171" t="s">
        <v>153</v>
      </c>
      <c r="AU612" s="171" t="s">
        <v>123</v>
      </c>
      <c r="AV612" s="14" t="s">
        <v>123</v>
      </c>
      <c r="AW612" s="14" t="s">
        <v>29</v>
      </c>
      <c r="AX612" s="14" t="s">
        <v>73</v>
      </c>
      <c r="AY612" s="171" t="s">
        <v>141</v>
      </c>
    </row>
    <row r="613" spans="1:65" s="14" customFormat="1" x14ac:dyDescent="0.2">
      <c r="B613" s="170"/>
      <c r="D613" s="164" t="s">
        <v>153</v>
      </c>
      <c r="E613" s="171" t="s">
        <v>1</v>
      </c>
      <c r="F613" s="172" t="s">
        <v>343</v>
      </c>
      <c r="H613" s="173">
        <v>3.69</v>
      </c>
      <c r="L613" s="170"/>
      <c r="M613" s="174"/>
      <c r="N613" s="175"/>
      <c r="O613" s="175"/>
      <c r="P613" s="175"/>
      <c r="Q613" s="175"/>
      <c r="R613" s="175"/>
      <c r="S613" s="175"/>
      <c r="T613" s="176"/>
      <c r="AT613" s="171" t="s">
        <v>153</v>
      </c>
      <c r="AU613" s="171" t="s">
        <v>123</v>
      </c>
      <c r="AV613" s="14" t="s">
        <v>123</v>
      </c>
      <c r="AW613" s="14" t="s">
        <v>29</v>
      </c>
      <c r="AX613" s="14" t="s">
        <v>73</v>
      </c>
      <c r="AY613" s="171" t="s">
        <v>141</v>
      </c>
    </row>
    <row r="614" spans="1:65" s="14" customFormat="1" x14ac:dyDescent="0.2">
      <c r="B614" s="170"/>
      <c r="D614" s="164" t="s">
        <v>153</v>
      </c>
      <c r="E614" s="171" t="s">
        <v>1</v>
      </c>
      <c r="F614" s="172" t="s">
        <v>344</v>
      </c>
      <c r="H614" s="173">
        <v>4.13</v>
      </c>
      <c r="L614" s="170"/>
      <c r="M614" s="174"/>
      <c r="N614" s="175"/>
      <c r="O614" s="175"/>
      <c r="P614" s="175"/>
      <c r="Q614" s="175"/>
      <c r="R614" s="175"/>
      <c r="S614" s="175"/>
      <c r="T614" s="176"/>
      <c r="AT614" s="171" t="s">
        <v>153</v>
      </c>
      <c r="AU614" s="171" t="s">
        <v>123</v>
      </c>
      <c r="AV614" s="14" t="s">
        <v>123</v>
      </c>
      <c r="AW614" s="14" t="s">
        <v>29</v>
      </c>
      <c r="AX614" s="14" t="s">
        <v>73</v>
      </c>
      <c r="AY614" s="171" t="s">
        <v>141</v>
      </c>
    </row>
    <row r="615" spans="1:65" s="16" customFormat="1" x14ac:dyDescent="0.2">
      <c r="B615" s="184"/>
      <c r="D615" s="164" t="s">
        <v>153</v>
      </c>
      <c r="E615" s="185" t="s">
        <v>1</v>
      </c>
      <c r="F615" s="186" t="s">
        <v>173</v>
      </c>
      <c r="H615" s="187">
        <v>31.33</v>
      </c>
      <c r="L615" s="184"/>
      <c r="M615" s="188"/>
      <c r="N615" s="189"/>
      <c r="O615" s="189"/>
      <c r="P615" s="189"/>
      <c r="Q615" s="189"/>
      <c r="R615" s="189"/>
      <c r="S615" s="189"/>
      <c r="T615" s="190"/>
      <c r="AT615" s="185" t="s">
        <v>153</v>
      </c>
      <c r="AU615" s="185" t="s">
        <v>123</v>
      </c>
      <c r="AV615" s="16" t="s">
        <v>142</v>
      </c>
      <c r="AW615" s="16" t="s">
        <v>29</v>
      </c>
      <c r="AX615" s="16" t="s">
        <v>73</v>
      </c>
      <c r="AY615" s="185" t="s">
        <v>141</v>
      </c>
    </row>
    <row r="616" spans="1:65" s="13" customFormat="1" x14ac:dyDescent="0.2">
      <c r="B616" s="163"/>
      <c r="D616" s="164" t="s">
        <v>153</v>
      </c>
      <c r="E616" s="165" t="s">
        <v>1</v>
      </c>
      <c r="F616" s="166" t="s">
        <v>274</v>
      </c>
      <c r="H616" s="165" t="s">
        <v>1</v>
      </c>
      <c r="L616" s="163"/>
      <c r="M616" s="167"/>
      <c r="N616" s="168"/>
      <c r="O616" s="168"/>
      <c r="P616" s="168"/>
      <c r="Q616" s="168"/>
      <c r="R616" s="168"/>
      <c r="S616" s="168"/>
      <c r="T616" s="169"/>
      <c r="AT616" s="165" t="s">
        <v>153</v>
      </c>
      <c r="AU616" s="165" t="s">
        <v>123</v>
      </c>
      <c r="AV616" s="13" t="s">
        <v>81</v>
      </c>
      <c r="AW616" s="13" t="s">
        <v>29</v>
      </c>
      <c r="AX616" s="13" t="s">
        <v>73</v>
      </c>
      <c r="AY616" s="165" t="s">
        <v>141</v>
      </c>
    </row>
    <row r="617" spans="1:65" s="14" customFormat="1" x14ac:dyDescent="0.2">
      <c r="B617" s="170"/>
      <c r="D617" s="164" t="s">
        <v>153</v>
      </c>
      <c r="E617" s="171" t="s">
        <v>1</v>
      </c>
      <c r="F617" s="172" t="s">
        <v>347</v>
      </c>
      <c r="H617" s="173">
        <v>4.59</v>
      </c>
      <c r="L617" s="170"/>
      <c r="M617" s="174"/>
      <c r="N617" s="175"/>
      <c r="O617" s="175"/>
      <c r="P617" s="175"/>
      <c r="Q617" s="175"/>
      <c r="R617" s="175"/>
      <c r="S617" s="175"/>
      <c r="T617" s="176"/>
      <c r="AT617" s="171" t="s">
        <v>153</v>
      </c>
      <c r="AU617" s="171" t="s">
        <v>123</v>
      </c>
      <c r="AV617" s="14" t="s">
        <v>123</v>
      </c>
      <c r="AW617" s="14" t="s">
        <v>29</v>
      </c>
      <c r="AX617" s="14" t="s">
        <v>73</v>
      </c>
      <c r="AY617" s="171" t="s">
        <v>141</v>
      </c>
    </row>
    <row r="618" spans="1:65" s="14" customFormat="1" x14ac:dyDescent="0.2">
      <c r="B618" s="170"/>
      <c r="D618" s="164" t="s">
        <v>153</v>
      </c>
      <c r="E618" s="171" t="s">
        <v>1</v>
      </c>
      <c r="F618" s="172" t="s">
        <v>349</v>
      </c>
      <c r="H618" s="173">
        <v>4.9000000000000004</v>
      </c>
      <c r="L618" s="170"/>
      <c r="M618" s="174"/>
      <c r="N618" s="175"/>
      <c r="O618" s="175"/>
      <c r="P618" s="175"/>
      <c r="Q618" s="175"/>
      <c r="R618" s="175"/>
      <c r="S618" s="175"/>
      <c r="T618" s="176"/>
      <c r="AT618" s="171" t="s">
        <v>153</v>
      </c>
      <c r="AU618" s="171" t="s">
        <v>123</v>
      </c>
      <c r="AV618" s="14" t="s">
        <v>123</v>
      </c>
      <c r="AW618" s="14" t="s">
        <v>29</v>
      </c>
      <c r="AX618" s="14" t="s">
        <v>73</v>
      </c>
      <c r="AY618" s="171" t="s">
        <v>141</v>
      </c>
    </row>
    <row r="619" spans="1:65" s="16" customFormat="1" x14ac:dyDescent="0.2">
      <c r="B619" s="184"/>
      <c r="D619" s="164" t="s">
        <v>153</v>
      </c>
      <c r="E619" s="185" t="s">
        <v>1</v>
      </c>
      <c r="F619" s="186" t="s">
        <v>173</v>
      </c>
      <c r="H619" s="187">
        <v>9.49</v>
      </c>
      <c r="L619" s="184"/>
      <c r="M619" s="188"/>
      <c r="N619" s="189"/>
      <c r="O619" s="189"/>
      <c r="P619" s="189"/>
      <c r="Q619" s="189"/>
      <c r="R619" s="189"/>
      <c r="S619" s="189"/>
      <c r="T619" s="190"/>
      <c r="AT619" s="185" t="s">
        <v>153</v>
      </c>
      <c r="AU619" s="185" t="s">
        <v>123</v>
      </c>
      <c r="AV619" s="16" t="s">
        <v>142</v>
      </c>
      <c r="AW619" s="16" t="s">
        <v>29</v>
      </c>
      <c r="AX619" s="16" t="s">
        <v>73</v>
      </c>
      <c r="AY619" s="185" t="s">
        <v>141</v>
      </c>
    </row>
    <row r="620" spans="1:65" s="15" customFormat="1" x14ac:dyDescent="0.2">
      <c r="B620" s="177"/>
      <c r="D620" s="164" t="s">
        <v>153</v>
      </c>
      <c r="E620" s="178" t="s">
        <v>1</v>
      </c>
      <c r="F620" s="179" t="s">
        <v>160</v>
      </c>
      <c r="H620" s="180">
        <v>40.82</v>
      </c>
      <c r="L620" s="177"/>
      <c r="M620" s="181"/>
      <c r="N620" s="182"/>
      <c r="O620" s="182"/>
      <c r="P620" s="182"/>
      <c r="Q620" s="182"/>
      <c r="R620" s="182"/>
      <c r="S620" s="182"/>
      <c r="T620" s="183"/>
      <c r="AT620" s="178" t="s">
        <v>153</v>
      </c>
      <c r="AU620" s="178" t="s">
        <v>123</v>
      </c>
      <c r="AV620" s="15" t="s">
        <v>151</v>
      </c>
      <c r="AW620" s="15" t="s">
        <v>29</v>
      </c>
      <c r="AX620" s="15" t="s">
        <v>81</v>
      </c>
      <c r="AY620" s="178" t="s">
        <v>141</v>
      </c>
    </row>
    <row r="621" spans="1:65" s="2" customFormat="1" ht="33" customHeight="1" x14ac:dyDescent="0.2">
      <c r="A621" s="30"/>
      <c r="B621" s="119"/>
      <c r="C621" s="151" t="s">
        <v>617</v>
      </c>
      <c r="D621" s="151" t="s">
        <v>146</v>
      </c>
      <c r="E621" s="152" t="s">
        <v>618</v>
      </c>
      <c r="F621" s="153" t="s">
        <v>619</v>
      </c>
      <c r="G621" s="154" t="s">
        <v>249</v>
      </c>
      <c r="H621" s="155">
        <v>15</v>
      </c>
      <c r="I621" s="156"/>
      <c r="J621" s="156">
        <f>ROUND(I621*H621,2)</f>
        <v>0</v>
      </c>
      <c r="K621" s="153" t="s">
        <v>150</v>
      </c>
      <c r="L621" s="31"/>
      <c r="M621" s="157" t="s">
        <v>1</v>
      </c>
      <c r="N621" s="158" t="s">
        <v>39</v>
      </c>
      <c r="O621" s="159">
        <v>1.1000000000000001</v>
      </c>
      <c r="P621" s="159">
        <f>O621*H621</f>
        <v>16.5</v>
      </c>
      <c r="Q621" s="159">
        <v>2.2000000000000001E-4</v>
      </c>
      <c r="R621" s="159">
        <f>Q621*H621</f>
        <v>3.3E-3</v>
      </c>
      <c r="S621" s="159">
        <v>0</v>
      </c>
      <c r="T621" s="160">
        <f>S621*H621</f>
        <v>0</v>
      </c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R621" s="161" t="s">
        <v>307</v>
      </c>
      <c r="AT621" s="161" t="s">
        <v>146</v>
      </c>
      <c r="AU621" s="161" t="s">
        <v>123</v>
      </c>
      <c r="AY621" s="18" t="s">
        <v>141</v>
      </c>
      <c r="BE621" s="162">
        <f>IF(N621="základní",J621,0)</f>
        <v>0</v>
      </c>
      <c r="BF621" s="162">
        <f>IF(N621="snížená",J621,0)</f>
        <v>0</v>
      </c>
      <c r="BG621" s="162">
        <f>IF(N621="zákl. přenesená",J621,0)</f>
        <v>0</v>
      </c>
      <c r="BH621" s="162">
        <f>IF(N621="sníž. přenesená",J621,0)</f>
        <v>0</v>
      </c>
      <c r="BI621" s="162">
        <f>IF(N621="nulová",J621,0)</f>
        <v>0</v>
      </c>
      <c r="BJ621" s="18" t="s">
        <v>123</v>
      </c>
      <c r="BK621" s="162">
        <f>ROUND(I621*H621,2)</f>
        <v>0</v>
      </c>
      <c r="BL621" s="18" t="s">
        <v>307</v>
      </c>
      <c r="BM621" s="161" t="s">
        <v>620</v>
      </c>
    </row>
    <row r="622" spans="1:65" s="14" customFormat="1" x14ac:dyDescent="0.2">
      <c r="B622" s="170"/>
      <c r="D622" s="164" t="s">
        <v>153</v>
      </c>
      <c r="E622" s="171" t="s">
        <v>1</v>
      </c>
      <c r="F622" s="172" t="s">
        <v>8</v>
      </c>
      <c r="H622" s="173">
        <v>15</v>
      </c>
      <c r="L622" s="170"/>
      <c r="M622" s="174"/>
      <c r="N622" s="175"/>
      <c r="O622" s="175"/>
      <c r="P622" s="175"/>
      <c r="Q622" s="175"/>
      <c r="R622" s="175"/>
      <c r="S622" s="175"/>
      <c r="T622" s="176"/>
      <c r="AT622" s="171" t="s">
        <v>153</v>
      </c>
      <c r="AU622" s="171" t="s">
        <v>123</v>
      </c>
      <c r="AV622" s="14" t="s">
        <v>123</v>
      </c>
      <c r="AW622" s="14" t="s">
        <v>29</v>
      </c>
      <c r="AX622" s="14" t="s">
        <v>81</v>
      </c>
      <c r="AY622" s="171" t="s">
        <v>141</v>
      </c>
    </row>
    <row r="623" spans="1:65" s="2" customFormat="1" ht="33" customHeight="1" x14ac:dyDescent="0.2">
      <c r="A623" s="30"/>
      <c r="B623" s="119"/>
      <c r="C623" s="191" t="s">
        <v>621</v>
      </c>
      <c r="D623" s="191" t="s">
        <v>364</v>
      </c>
      <c r="E623" s="192" t="s">
        <v>622</v>
      </c>
      <c r="F623" s="193" t="s">
        <v>623</v>
      </c>
      <c r="G623" s="194" t="s">
        <v>249</v>
      </c>
      <c r="H623" s="195">
        <v>9</v>
      </c>
      <c r="I623" s="196"/>
      <c r="J623" s="196">
        <f>ROUND(I623*H623,2)</f>
        <v>0</v>
      </c>
      <c r="K623" s="193" t="s">
        <v>150</v>
      </c>
      <c r="L623" s="197"/>
      <c r="M623" s="198" t="s">
        <v>1</v>
      </c>
      <c r="N623" s="199" t="s">
        <v>39</v>
      </c>
      <c r="O623" s="159">
        <v>0</v>
      </c>
      <c r="P623" s="159">
        <f>O623*H623</f>
        <v>0</v>
      </c>
      <c r="Q623" s="159">
        <v>1.2489999999999999E-2</v>
      </c>
      <c r="R623" s="159">
        <f>Q623*H623</f>
        <v>0.11241</v>
      </c>
      <c r="S623" s="159">
        <v>0</v>
      </c>
      <c r="T623" s="160">
        <f>S623*H623</f>
        <v>0</v>
      </c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R623" s="161" t="s">
        <v>421</v>
      </c>
      <c r="AT623" s="161" t="s">
        <v>364</v>
      </c>
      <c r="AU623" s="161" t="s">
        <v>123</v>
      </c>
      <c r="AY623" s="18" t="s">
        <v>141</v>
      </c>
      <c r="BE623" s="162">
        <f>IF(N623="základní",J623,0)</f>
        <v>0</v>
      </c>
      <c r="BF623" s="162">
        <f>IF(N623="snížená",J623,0)</f>
        <v>0</v>
      </c>
      <c r="BG623" s="162">
        <f>IF(N623="zákl. přenesená",J623,0)</f>
        <v>0</v>
      </c>
      <c r="BH623" s="162">
        <f>IF(N623="sníž. přenesená",J623,0)</f>
        <v>0</v>
      </c>
      <c r="BI623" s="162">
        <f>IF(N623="nulová",J623,0)</f>
        <v>0</v>
      </c>
      <c r="BJ623" s="18" t="s">
        <v>123</v>
      </c>
      <c r="BK623" s="162">
        <f>ROUND(I623*H623,2)</f>
        <v>0</v>
      </c>
      <c r="BL623" s="18" t="s">
        <v>307</v>
      </c>
      <c r="BM623" s="161" t="s">
        <v>624</v>
      </c>
    </row>
    <row r="624" spans="1:65" s="14" customFormat="1" x14ac:dyDescent="0.2">
      <c r="B624" s="170"/>
      <c r="D624" s="164" t="s">
        <v>153</v>
      </c>
      <c r="E624" s="171" t="s">
        <v>1</v>
      </c>
      <c r="F624" s="172" t="s">
        <v>229</v>
      </c>
      <c r="H624" s="173">
        <v>9</v>
      </c>
      <c r="L624" s="170"/>
      <c r="M624" s="174"/>
      <c r="N624" s="175"/>
      <c r="O624" s="175"/>
      <c r="P624" s="175"/>
      <c r="Q624" s="175"/>
      <c r="R624" s="175"/>
      <c r="S624" s="175"/>
      <c r="T624" s="176"/>
      <c r="AT624" s="171" t="s">
        <v>153</v>
      </c>
      <c r="AU624" s="171" t="s">
        <v>123</v>
      </c>
      <c r="AV624" s="14" t="s">
        <v>123</v>
      </c>
      <c r="AW624" s="14" t="s">
        <v>29</v>
      </c>
      <c r="AX624" s="14" t="s">
        <v>81</v>
      </c>
      <c r="AY624" s="171" t="s">
        <v>141</v>
      </c>
    </row>
    <row r="625" spans="1:65" s="2" customFormat="1" ht="33" customHeight="1" x14ac:dyDescent="0.2">
      <c r="A625" s="30"/>
      <c r="B625" s="119"/>
      <c r="C625" s="191" t="s">
        <v>625</v>
      </c>
      <c r="D625" s="191" t="s">
        <v>364</v>
      </c>
      <c r="E625" s="192" t="s">
        <v>626</v>
      </c>
      <c r="F625" s="193" t="s">
        <v>627</v>
      </c>
      <c r="G625" s="194" t="s">
        <v>249</v>
      </c>
      <c r="H625" s="195">
        <v>6</v>
      </c>
      <c r="I625" s="196"/>
      <c r="J625" s="196">
        <f>ROUND(I625*H625,2)</f>
        <v>0</v>
      </c>
      <c r="K625" s="193" t="s">
        <v>150</v>
      </c>
      <c r="L625" s="197"/>
      <c r="M625" s="198" t="s">
        <v>1</v>
      </c>
      <c r="N625" s="199" t="s">
        <v>39</v>
      </c>
      <c r="O625" s="159">
        <v>0</v>
      </c>
      <c r="P625" s="159">
        <f>O625*H625</f>
        <v>0</v>
      </c>
      <c r="Q625" s="159">
        <v>1.325E-2</v>
      </c>
      <c r="R625" s="159">
        <f>Q625*H625</f>
        <v>7.9500000000000001E-2</v>
      </c>
      <c r="S625" s="159">
        <v>0</v>
      </c>
      <c r="T625" s="160">
        <f>S625*H625</f>
        <v>0</v>
      </c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R625" s="161" t="s">
        <v>421</v>
      </c>
      <c r="AT625" s="161" t="s">
        <v>364</v>
      </c>
      <c r="AU625" s="161" t="s">
        <v>123</v>
      </c>
      <c r="AY625" s="18" t="s">
        <v>141</v>
      </c>
      <c r="BE625" s="162">
        <f>IF(N625="základní",J625,0)</f>
        <v>0</v>
      </c>
      <c r="BF625" s="162">
        <f>IF(N625="snížená",J625,0)</f>
        <v>0</v>
      </c>
      <c r="BG625" s="162">
        <f>IF(N625="zákl. přenesená",J625,0)</f>
        <v>0</v>
      </c>
      <c r="BH625" s="162">
        <f>IF(N625="sníž. přenesená",J625,0)</f>
        <v>0</v>
      </c>
      <c r="BI625" s="162">
        <f>IF(N625="nulová",J625,0)</f>
        <v>0</v>
      </c>
      <c r="BJ625" s="18" t="s">
        <v>123</v>
      </c>
      <c r="BK625" s="162">
        <f>ROUND(I625*H625,2)</f>
        <v>0</v>
      </c>
      <c r="BL625" s="18" t="s">
        <v>307</v>
      </c>
      <c r="BM625" s="161" t="s">
        <v>628</v>
      </c>
    </row>
    <row r="626" spans="1:65" s="14" customFormat="1" x14ac:dyDescent="0.2">
      <c r="B626" s="170"/>
      <c r="D626" s="164" t="s">
        <v>153</v>
      </c>
      <c r="E626" s="171" t="s">
        <v>1</v>
      </c>
      <c r="F626" s="172" t="s">
        <v>210</v>
      </c>
      <c r="H626" s="173">
        <v>6</v>
      </c>
      <c r="L626" s="170"/>
      <c r="M626" s="174"/>
      <c r="N626" s="175"/>
      <c r="O626" s="175"/>
      <c r="P626" s="175"/>
      <c r="Q626" s="175"/>
      <c r="R626" s="175"/>
      <c r="S626" s="175"/>
      <c r="T626" s="176"/>
      <c r="AT626" s="171" t="s">
        <v>153</v>
      </c>
      <c r="AU626" s="171" t="s">
        <v>123</v>
      </c>
      <c r="AV626" s="14" t="s">
        <v>123</v>
      </c>
      <c r="AW626" s="14" t="s">
        <v>29</v>
      </c>
      <c r="AX626" s="14" t="s">
        <v>81</v>
      </c>
      <c r="AY626" s="171" t="s">
        <v>141</v>
      </c>
    </row>
    <row r="627" spans="1:65" s="2" customFormat="1" ht="48" x14ac:dyDescent="0.2">
      <c r="A627" s="30"/>
      <c r="B627" s="119"/>
      <c r="C627" s="151" t="s">
        <v>267</v>
      </c>
      <c r="D627" s="151" t="s">
        <v>146</v>
      </c>
      <c r="E627" s="152" t="s">
        <v>629</v>
      </c>
      <c r="F627" s="153" t="s">
        <v>630</v>
      </c>
      <c r="G627" s="154" t="s">
        <v>558</v>
      </c>
      <c r="H627" s="155">
        <v>3063.893</v>
      </c>
      <c r="I627" s="156"/>
      <c r="J627" s="156">
        <f>ROUND(I627*H627,2)</f>
        <v>0</v>
      </c>
      <c r="K627" s="153" t="s">
        <v>150</v>
      </c>
      <c r="L627" s="31"/>
      <c r="M627" s="157" t="s">
        <v>1</v>
      </c>
      <c r="N627" s="158" t="s">
        <v>39</v>
      </c>
      <c r="O627" s="159">
        <v>0</v>
      </c>
      <c r="P627" s="159">
        <f>O627*H627</f>
        <v>0</v>
      </c>
      <c r="Q627" s="159">
        <v>0</v>
      </c>
      <c r="R627" s="159">
        <f>Q627*H627</f>
        <v>0</v>
      </c>
      <c r="S627" s="159">
        <v>0</v>
      </c>
      <c r="T627" s="160">
        <f>S627*H627</f>
        <v>0</v>
      </c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R627" s="161" t="s">
        <v>307</v>
      </c>
      <c r="AT627" s="161" t="s">
        <v>146</v>
      </c>
      <c r="AU627" s="161" t="s">
        <v>123</v>
      </c>
      <c r="AY627" s="18" t="s">
        <v>141</v>
      </c>
      <c r="BE627" s="162">
        <f>IF(N627="základní",J627,0)</f>
        <v>0</v>
      </c>
      <c r="BF627" s="162">
        <f>IF(N627="snížená",J627,0)</f>
        <v>0</v>
      </c>
      <c r="BG627" s="162">
        <f>IF(N627="zákl. přenesená",J627,0)</f>
        <v>0</v>
      </c>
      <c r="BH627" s="162">
        <f>IF(N627="sníž. přenesená",J627,0)</f>
        <v>0</v>
      </c>
      <c r="BI627" s="162">
        <f>IF(N627="nulová",J627,0)</f>
        <v>0</v>
      </c>
      <c r="BJ627" s="18" t="s">
        <v>123</v>
      </c>
      <c r="BK627" s="162">
        <f>ROUND(I627*H627,2)</f>
        <v>0</v>
      </c>
      <c r="BL627" s="18" t="s">
        <v>307</v>
      </c>
      <c r="BM627" s="161" t="s">
        <v>631</v>
      </c>
    </row>
    <row r="628" spans="1:65" s="12" customFormat="1" ht="22.9" customHeight="1" x14ac:dyDescent="0.2">
      <c r="B628" s="139"/>
      <c r="D628" s="140" t="s">
        <v>72</v>
      </c>
      <c r="E628" s="149" t="s">
        <v>632</v>
      </c>
      <c r="F628" s="149" t="s">
        <v>633</v>
      </c>
      <c r="J628" s="150">
        <f>BK628</f>
        <v>0</v>
      </c>
      <c r="L628" s="139"/>
      <c r="M628" s="143"/>
      <c r="N628" s="144"/>
      <c r="O628" s="144"/>
      <c r="P628" s="145">
        <f>SUM(P629:P721)</f>
        <v>70.884999999999991</v>
      </c>
      <c r="Q628" s="144"/>
      <c r="R628" s="145">
        <f>SUM(R629:R721)</f>
        <v>0.71138000000000001</v>
      </c>
      <c r="S628" s="144"/>
      <c r="T628" s="146">
        <f>SUM(T629:T721)</f>
        <v>0.192</v>
      </c>
      <c r="AR628" s="140" t="s">
        <v>123</v>
      </c>
      <c r="AT628" s="147" t="s">
        <v>72</v>
      </c>
      <c r="AU628" s="147" t="s">
        <v>81</v>
      </c>
      <c r="AY628" s="140" t="s">
        <v>141</v>
      </c>
      <c r="BK628" s="148">
        <f>SUM(BK629:BK721)</f>
        <v>0</v>
      </c>
    </row>
    <row r="629" spans="1:65" s="2" customFormat="1" ht="48" x14ac:dyDescent="0.2">
      <c r="A629" s="30"/>
      <c r="B629" s="119"/>
      <c r="C629" s="151" t="s">
        <v>634</v>
      </c>
      <c r="D629" s="151" t="s">
        <v>146</v>
      </c>
      <c r="E629" s="152" t="s">
        <v>635</v>
      </c>
      <c r="F629" s="153" t="s">
        <v>636</v>
      </c>
      <c r="G629" s="154" t="s">
        <v>249</v>
      </c>
      <c r="H629" s="155">
        <v>8</v>
      </c>
      <c r="I629" s="156"/>
      <c r="J629" s="156">
        <f>ROUND(I629*H629,2)</f>
        <v>0</v>
      </c>
      <c r="K629" s="153" t="s">
        <v>150</v>
      </c>
      <c r="L629" s="31"/>
      <c r="M629" s="157" t="s">
        <v>1</v>
      </c>
      <c r="N629" s="158" t="s">
        <v>39</v>
      </c>
      <c r="O629" s="159">
        <v>0.05</v>
      </c>
      <c r="P629" s="159">
        <f>O629*H629</f>
        <v>0.4</v>
      </c>
      <c r="Q629" s="159">
        <v>0</v>
      </c>
      <c r="R629" s="159">
        <f>Q629*H629</f>
        <v>0</v>
      </c>
      <c r="S629" s="159">
        <v>2.4E-2</v>
      </c>
      <c r="T629" s="160">
        <f>S629*H629</f>
        <v>0.192</v>
      </c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R629" s="161" t="s">
        <v>307</v>
      </c>
      <c r="AT629" s="161" t="s">
        <v>146</v>
      </c>
      <c r="AU629" s="161" t="s">
        <v>123</v>
      </c>
      <c r="AY629" s="18" t="s">
        <v>141</v>
      </c>
      <c r="BE629" s="162">
        <f>IF(N629="základní",J629,0)</f>
        <v>0</v>
      </c>
      <c r="BF629" s="162">
        <f>IF(N629="snížená",J629,0)</f>
        <v>0</v>
      </c>
      <c r="BG629" s="162">
        <f>IF(N629="zákl. přenesená",J629,0)</f>
        <v>0</v>
      </c>
      <c r="BH629" s="162">
        <f>IF(N629="sníž. přenesená",J629,0)</f>
        <v>0</v>
      </c>
      <c r="BI629" s="162">
        <f>IF(N629="nulová",J629,0)</f>
        <v>0</v>
      </c>
      <c r="BJ629" s="18" t="s">
        <v>123</v>
      </c>
      <c r="BK629" s="162">
        <f>ROUND(I629*H629,2)</f>
        <v>0</v>
      </c>
      <c r="BL629" s="18" t="s">
        <v>307</v>
      </c>
      <c r="BM629" s="161" t="s">
        <v>637</v>
      </c>
    </row>
    <row r="630" spans="1:65" s="2" customFormat="1" ht="36" x14ac:dyDescent="0.2">
      <c r="A630" s="30"/>
      <c r="B630" s="119"/>
      <c r="C630" s="151" t="s">
        <v>329</v>
      </c>
      <c r="D630" s="151" t="s">
        <v>146</v>
      </c>
      <c r="E630" s="152" t="s">
        <v>638</v>
      </c>
      <c r="F630" s="153" t="s">
        <v>639</v>
      </c>
      <c r="G630" s="154" t="s">
        <v>249</v>
      </c>
      <c r="H630" s="155">
        <v>12</v>
      </c>
      <c r="I630" s="156"/>
      <c r="J630" s="156">
        <f>ROUND(I630*H630,2)</f>
        <v>0</v>
      </c>
      <c r="K630" s="153" t="s">
        <v>150</v>
      </c>
      <c r="L630" s="31"/>
      <c r="M630" s="157" t="s">
        <v>1</v>
      </c>
      <c r="N630" s="158" t="s">
        <v>39</v>
      </c>
      <c r="O630" s="159">
        <v>1.6819999999999999</v>
      </c>
      <c r="P630" s="159">
        <f>O630*H630</f>
        <v>20.183999999999997</v>
      </c>
      <c r="Q630" s="159">
        <v>0</v>
      </c>
      <c r="R630" s="159">
        <f>Q630*H630</f>
        <v>0</v>
      </c>
      <c r="S630" s="159">
        <v>0</v>
      </c>
      <c r="T630" s="160">
        <f>S630*H630</f>
        <v>0</v>
      </c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R630" s="161" t="s">
        <v>307</v>
      </c>
      <c r="AT630" s="161" t="s">
        <v>146</v>
      </c>
      <c r="AU630" s="161" t="s">
        <v>123</v>
      </c>
      <c r="AY630" s="18" t="s">
        <v>141</v>
      </c>
      <c r="BE630" s="162">
        <f>IF(N630="základní",J630,0)</f>
        <v>0</v>
      </c>
      <c r="BF630" s="162">
        <f>IF(N630="snížená",J630,0)</f>
        <v>0</v>
      </c>
      <c r="BG630" s="162">
        <f>IF(N630="zákl. přenesená",J630,0)</f>
        <v>0</v>
      </c>
      <c r="BH630" s="162">
        <f>IF(N630="sníž. přenesená",J630,0)</f>
        <v>0</v>
      </c>
      <c r="BI630" s="162">
        <f>IF(N630="nulová",J630,0)</f>
        <v>0</v>
      </c>
      <c r="BJ630" s="18" t="s">
        <v>123</v>
      </c>
      <c r="BK630" s="162">
        <f>ROUND(I630*H630,2)</f>
        <v>0</v>
      </c>
      <c r="BL630" s="18" t="s">
        <v>307</v>
      </c>
      <c r="BM630" s="161" t="s">
        <v>640</v>
      </c>
    </row>
    <row r="631" spans="1:65" s="14" customFormat="1" x14ac:dyDescent="0.2">
      <c r="B631" s="170"/>
      <c r="D631" s="164" t="s">
        <v>153</v>
      </c>
      <c r="E631" s="171" t="s">
        <v>1</v>
      </c>
      <c r="F631" s="172" t="s">
        <v>641</v>
      </c>
      <c r="H631" s="173">
        <v>6</v>
      </c>
      <c r="L631" s="170"/>
      <c r="M631" s="174"/>
      <c r="N631" s="175"/>
      <c r="O631" s="175"/>
      <c r="P631" s="175"/>
      <c r="Q631" s="175"/>
      <c r="R631" s="175"/>
      <c r="S631" s="175"/>
      <c r="T631" s="176"/>
      <c r="AT631" s="171" t="s">
        <v>153</v>
      </c>
      <c r="AU631" s="171" t="s">
        <v>123</v>
      </c>
      <c r="AV631" s="14" t="s">
        <v>123</v>
      </c>
      <c r="AW631" s="14" t="s">
        <v>29</v>
      </c>
      <c r="AX631" s="14" t="s">
        <v>73</v>
      </c>
      <c r="AY631" s="171" t="s">
        <v>141</v>
      </c>
    </row>
    <row r="632" spans="1:65" s="14" customFormat="1" x14ac:dyDescent="0.2">
      <c r="B632" s="170"/>
      <c r="D632" s="164" t="s">
        <v>153</v>
      </c>
      <c r="E632" s="171" t="s">
        <v>1</v>
      </c>
      <c r="F632" s="172" t="s">
        <v>642</v>
      </c>
      <c r="H632" s="173">
        <v>6</v>
      </c>
      <c r="L632" s="170"/>
      <c r="M632" s="174"/>
      <c r="N632" s="175"/>
      <c r="O632" s="175"/>
      <c r="P632" s="175"/>
      <c r="Q632" s="175"/>
      <c r="R632" s="175"/>
      <c r="S632" s="175"/>
      <c r="T632" s="176"/>
      <c r="AT632" s="171" t="s">
        <v>153</v>
      </c>
      <c r="AU632" s="171" t="s">
        <v>123</v>
      </c>
      <c r="AV632" s="14" t="s">
        <v>123</v>
      </c>
      <c r="AW632" s="14" t="s">
        <v>29</v>
      </c>
      <c r="AX632" s="14" t="s">
        <v>73</v>
      </c>
      <c r="AY632" s="171" t="s">
        <v>141</v>
      </c>
    </row>
    <row r="633" spans="1:65" s="15" customFormat="1" x14ac:dyDescent="0.2">
      <c r="B633" s="177"/>
      <c r="D633" s="164" t="s">
        <v>153</v>
      </c>
      <c r="E633" s="178" t="s">
        <v>1</v>
      </c>
      <c r="F633" s="179" t="s">
        <v>160</v>
      </c>
      <c r="H633" s="180">
        <v>12</v>
      </c>
      <c r="L633" s="177"/>
      <c r="M633" s="181"/>
      <c r="N633" s="182"/>
      <c r="O633" s="182"/>
      <c r="P633" s="182"/>
      <c r="Q633" s="182"/>
      <c r="R633" s="182"/>
      <c r="S633" s="182"/>
      <c r="T633" s="183"/>
      <c r="AT633" s="178" t="s">
        <v>153</v>
      </c>
      <c r="AU633" s="178" t="s">
        <v>123</v>
      </c>
      <c r="AV633" s="15" t="s">
        <v>151</v>
      </c>
      <c r="AW633" s="15" t="s">
        <v>29</v>
      </c>
      <c r="AX633" s="15" t="s">
        <v>81</v>
      </c>
      <c r="AY633" s="178" t="s">
        <v>141</v>
      </c>
    </row>
    <row r="634" spans="1:65" s="2" customFormat="1" ht="24" x14ac:dyDescent="0.2">
      <c r="A634" s="30"/>
      <c r="B634" s="119"/>
      <c r="C634" s="191" t="s">
        <v>358</v>
      </c>
      <c r="D634" s="191" t="s">
        <v>364</v>
      </c>
      <c r="E634" s="192" t="s">
        <v>643</v>
      </c>
      <c r="F634" s="193" t="s">
        <v>644</v>
      </c>
      <c r="G634" s="194" t="s">
        <v>249</v>
      </c>
      <c r="H634" s="195">
        <v>12</v>
      </c>
      <c r="I634" s="196"/>
      <c r="J634" s="196">
        <f>ROUND(I634*H634,2)</f>
        <v>0</v>
      </c>
      <c r="K634" s="193" t="s">
        <v>1</v>
      </c>
      <c r="L634" s="197"/>
      <c r="M634" s="198" t="s">
        <v>1</v>
      </c>
      <c r="N634" s="199" t="s">
        <v>39</v>
      </c>
      <c r="O634" s="159">
        <v>0</v>
      </c>
      <c r="P634" s="159">
        <f>O634*H634</f>
        <v>0</v>
      </c>
      <c r="Q634" s="159">
        <v>1.95E-2</v>
      </c>
      <c r="R634" s="159">
        <f>Q634*H634</f>
        <v>0.23399999999999999</v>
      </c>
      <c r="S634" s="159">
        <v>0</v>
      </c>
      <c r="T634" s="160">
        <f>S634*H634</f>
        <v>0</v>
      </c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R634" s="161" t="s">
        <v>421</v>
      </c>
      <c r="AT634" s="161" t="s">
        <v>364</v>
      </c>
      <c r="AU634" s="161" t="s">
        <v>123</v>
      </c>
      <c r="AY634" s="18" t="s">
        <v>141</v>
      </c>
      <c r="BE634" s="162">
        <f>IF(N634="základní",J634,0)</f>
        <v>0</v>
      </c>
      <c r="BF634" s="162">
        <f>IF(N634="snížená",J634,0)</f>
        <v>0</v>
      </c>
      <c r="BG634" s="162">
        <f>IF(N634="zákl. přenesená",J634,0)</f>
        <v>0</v>
      </c>
      <c r="BH634" s="162">
        <f>IF(N634="sníž. přenesená",J634,0)</f>
        <v>0</v>
      </c>
      <c r="BI634" s="162">
        <f>IF(N634="nulová",J634,0)</f>
        <v>0</v>
      </c>
      <c r="BJ634" s="18" t="s">
        <v>123</v>
      </c>
      <c r="BK634" s="162">
        <f>ROUND(I634*H634,2)</f>
        <v>0</v>
      </c>
      <c r="BL634" s="18" t="s">
        <v>307</v>
      </c>
      <c r="BM634" s="161" t="s">
        <v>645</v>
      </c>
    </row>
    <row r="635" spans="1:65" s="13" customFormat="1" x14ac:dyDescent="0.2">
      <c r="B635" s="163"/>
      <c r="D635" s="164" t="s">
        <v>153</v>
      </c>
      <c r="E635" s="165" t="s">
        <v>1</v>
      </c>
      <c r="F635" s="166" t="s">
        <v>646</v>
      </c>
      <c r="H635" s="165" t="s">
        <v>1</v>
      </c>
      <c r="L635" s="163"/>
      <c r="M635" s="167"/>
      <c r="N635" s="168"/>
      <c r="O635" s="168"/>
      <c r="P635" s="168"/>
      <c r="Q635" s="168"/>
      <c r="R635" s="168"/>
      <c r="S635" s="168"/>
      <c r="T635" s="169"/>
      <c r="AT635" s="165" t="s">
        <v>153</v>
      </c>
      <c r="AU635" s="165" t="s">
        <v>123</v>
      </c>
      <c r="AV635" s="13" t="s">
        <v>81</v>
      </c>
      <c r="AW635" s="13" t="s">
        <v>29</v>
      </c>
      <c r="AX635" s="13" t="s">
        <v>73</v>
      </c>
      <c r="AY635" s="165" t="s">
        <v>141</v>
      </c>
    </row>
    <row r="636" spans="1:65" s="13" customFormat="1" x14ac:dyDescent="0.2">
      <c r="B636" s="163"/>
      <c r="D636" s="164" t="s">
        <v>153</v>
      </c>
      <c r="E636" s="165" t="s">
        <v>1</v>
      </c>
      <c r="F636" s="166" t="s">
        <v>647</v>
      </c>
      <c r="H636" s="165" t="s">
        <v>1</v>
      </c>
      <c r="L636" s="163"/>
      <c r="M636" s="167"/>
      <c r="N636" s="168"/>
      <c r="O636" s="168"/>
      <c r="P636" s="168"/>
      <c r="Q636" s="168"/>
      <c r="R636" s="168"/>
      <c r="S636" s="168"/>
      <c r="T636" s="169"/>
      <c r="AT636" s="165" t="s">
        <v>153</v>
      </c>
      <c r="AU636" s="165" t="s">
        <v>123</v>
      </c>
      <c r="AV636" s="13" t="s">
        <v>81</v>
      </c>
      <c r="AW636" s="13" t="s">
        <v>29</v>
      </c>
      <c r="AX636" s="13" t="s">
        <v>73</v>
      </c>
      <c r="AY636" s="165" t="s">
        <v>141</v>
      </c>
    </row>
    <row r="637" spans="1:65" s="13" customFormat="1" x14ac:dyDescent="0.2">
      <c r="B637" s="163"/>
      <c r="D637" s="164" t="s">
        <v>153</v>
      </c>
      <c r="E637" s="165" t="s">
        <v>1</v>
      </c>
      <c r="F637" s="166" t="s">
        <v>648</v>
      </c>
      <c r="H637" s="165" t="s">
        <v>1</v>
      </c>
      <c r="L637" s="163"/>
      <c r="M637" s="167"/>
      <c r="N637" s="168"/>
      <c r="O637" s="168"/>
      <c r="P637" s="168"/>
      <c r="Q637" s="168"/>
      <c r="R637" s="168"/>
      <c r="S637" s="168"/>
      <c r="T637" s="169"/>
      <c r="AT637" s="165" t="s">
        <v>153</v>
      </c>
      <c r="AU637" s="165" t="s">
        <v>123</v>
      </c>
      <c r="AV637" s="13" t="s">
        <v>81</v>
      </c>
      <c r="AW637" s="13" t="s">
        <v>29</v>
      </c>
      <c r="AX637" s="13" t="s">
        <v>73</v>
      </c>
      <c r="AY637" s="165" t="s">
        <v>141</v>
      </c>
    </row>
    <row r="638" spans="1:65" s="13" customFormat="1" x14ac:dyDescent="0.2">
      <c r="B638" s="163"/>
      <c r="D638" s="164" t="s">
        <v>153</v>
      </c>
      <c r="E638" s="165" t="s">
        <v>1</v>
      </c>
      <c r="F638" s="166" t="s">
        <v>649</v>
      </c>
      <c r="H638" s="165" t="s">
        <v>1</v>
      </c>
      <c r="L638" s="163"/>
      <c r="M638" s="167"/>
      <c r="N638" s="168"/>
      <c r="O638" s="168"/>
      <c r="P638" s="168"/>
      <c r="Q638" s="168"/>
      <c r="R638" s="168"/>
      <c r="S638" s="168"/>
      <c r="T638" s="169"/>
      <c r="AT638" s="165" t="s">
        <v>153</v>
      </c>
      <c r="AU638" s="165" t="s">
        <v>123</v>
      </c>
      <c r="AV638" s="13" t="s">
        <v>81</v>
      </c>
      <c r="AW638" s="13" t="s">
        <v>29</v>
      </c>
      <c r="AX638" s="13" t="s">
        <v>73</v>
      </c>
      <c r="AY638" s="165" t="s">
        <v>141</v>
      </c>
    </row>
    <row r="639" spans="1:65" s="14" customFormat="1" x14ac:dyDescent="0.2">
      <c r="B639" s="170"/>
      <c r="D639" s="164" t="s">
        <v>153</v>
      </c>
      <c r="E639" s="171" t="s">
        <v>1</v>
      </c>
      <c r="F639" s="172" t="s">
        <v>641</v>
      </c>
      <c r="H639" s="173">
        <v>6</v>
      </c>
      <c r="L639" s="170"/>
      <c r="M639" s="174"/>
      <c r="N639" s="175"/>
      <c r="O639" s="175"/>
      <c r="P639" s="175"/>
      <c r="Q639" s="175"/>
      <c r="R639" s="175"/>
      <c r="S639" s="175"/>
      <c r="T639" s="176"/>
      <c r="AT639" s="171" t="s">
        <v>153</v>
      </c>
      <c r="AU639" s="171" t="s">
        <v>123</v>
      </c>
      <c r="AV639" s="14" t="s">
        <v>123</v>
      </c>
      <c r="AW639" s="14" t="s">
        <v>29</v>
      </c>
      <c r="AX639" s="14" t="s">
        <v>73</v>
      </c>
      <c r="AY639" s="171" t="s">
        <v>141</v>
      </c>
    </row>
    <row r="640" spans="1:65" s="14" customFormat="1" x14ac:dyDescent="0.2">
      <c r="B640" s="170"/>
      <c r="D640" s="164" t="s">
        <v>153</v>
      </c>
      <c r="E640" s="171" t="s">
        <v>1</v>
      </c>
      <c r="F640" s="172" t="s">
        <v>642</v>
      </c>
      <c r="H640" s="173">
        <v>6</v>
      </c>
      <c r="L640" s="170"/>
      <c r="M640" s="174"/>
      <c r="N640" s="175"/>
      <c r="O640" s="175"/>
      <c r="P640" s="175"/>
      <c r="Q640" s="175"/>
      <c r="R640" s="175"/>
      <c r="S640" s="175"/>
      <c r="T640" s="176"/>
      <c r="AT640" s="171" t="s">
        <v>153</v>
      </c>
      <c r="AU640" s="171" t="s">
        <v>123</v>
      </c>
      <c r="AV640" s="14" t="s">
        <v>123</v>
      </c>
      <c r="AW640" s="14" t="s">
        <v>29</v>
      </c>
      <c r="AX640" s="14" t="s">
        <v>73</v>
      </c>
      <c r="AY640" s="171" t="s">
        <v>141</v>
      </c>
    </row>
    <row r="641" spans="1:65" s="15" customFormat="1" x14ac:dyDescent="0.2">
      <c r="B641" s="177"/>
      <c r="D641" s="164" t="s">
        <v>153</v>
      </c>
      <c r="E641" s="178" t="s">
        <v>1</v>
      </c>
      <c r="F641" s="179" t="s">
        <v>160</v>
      </c>
      <c r="H641" s="180">
        <v>12</v>
      </c>
      <c r="L641" s="177"/>
      <c r="M641" s="181"/>
      <c r="N641" s="182"/>
      <c r="O641" s="182"/>
      <c r="P641" s="182"/>
      <c r="Q641" s="182"/>
      <c r="R641" s="182"/>
      <c r="S641" s="182"/>
      <c r="T641" s="183"/>
      <c r="AT641" s="178" t="s">
        <v>153</v>
      </c>
      <c r="AU641" s="178" t="s">
        <v>123</v>
      </c>
      <c r="AV641" s="15" t="s">
        <v>151</v>
      </c>
      <c r="AW641" s="15" t="s">
        <v>29</v>
      </c>
      <c r="AX641" s="15" t="s">
        <v>81</v>
      </c>
      <c r="AY641" s="178" t="s">
        <v>141</v>
      </c>
    </row>
    <row r="642" spans="1:65" s="2" customFormat="1" ht="36" x14ac:dyDescent="0.2">
      <c r="A642" s="30"/>
      <c r="B642" s="119"/>
      <c r="C642" s="151" t="s">
        <v>650</v>
      </c>
      <c r="D642" s="151" t="s">
        <v>146</v>
      </c>
      <c r="E642" s="152" t="s">
        <v>651</v>
      </c>
      <c r="F642" s="153" t="s">
        <v>652</v>
      </c>
      <c r="G642" s="154" t="s">
        <v>249</v>
      </c>
      <c r="H642" s="155">
        <v>15</v>
      </c>
      <c r="I642" s="156"/>
      <c r="J642" s="156">
        <f>ROUND(I642*H642,2)</f>
        <v>0</v>
      </c>
      <c r="K642" s="153" t="s">
        <v>150</v>
      </c>
      <c r="L642" s="31"/>
      <c r="M642" s="157" t="s">
        <v>1</v>
      </c>
      <c r="N642" s="158" t="s">
        <v>39</v>
      </c>
      <c r="O642" s="159">
        <v>1.825</v>
      </c>
      <c r="P642" s="159">
        <f>O642*H642</f>
        <v>27.375</v>
      </c>
      <c r="Q642" s="159">
        <v>0</v>
      </c>
      <c r="R642" s="159">
        <f>Q642*H642</f>
        <v>0</v>
      </c>
      <c r="S642" s="159">
        <v>0</v>
      </c>
      <c r="T642" s="160">
        <f>S642*H642</f>
        <v>0</v>
      </c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R642" s="161" t="s">
        <v>307</v>
      </c>
      <c r="AT642" s="161" t="s">
        <v>146</v>
      </c>
      <c r="AU642" s="161" t="s">
        <v>123</v>
      </c>
      <c r="AY642" s="18" t="s">
        <v>141</v>
      </c>
      <c r="BE642" s="162">
        <f>IF(N642="základní",J642,0)</f>
        <v>0</v>
      </c>
      <c r="BF642" s="162">
        <f>IF(N642="snížená",J642,0)</f>
        <v>0</v>
      </c>
      <c r="BG642" s="162">
        <f>IF(N642="zákl. přenesená",J642,0)</f>
        <v>0</v>
      </c>
      <c r="BH642" s="162">
        <f>IF(N642="sníž. přenesená",J642,0)</f>
        <v>0</v>
      </c>
      <c r="BI642" s="162">
        <f>IF(N642="nulová",J642,0)</f>
        <v>0</v>
      </c>
      <c r="BJ642" s="18" t="s">
        <v>123</v>
      </c>
      <c r="BK642" s="162">
        <f>ROUND(I642*H642,2)</f>
        <v>0</v>
      </c>
      <c r="BL642" s="18" t="s">
        <v>307</v>
      </c>
      <c r="BM642" s="161" t="s">
        <v>653</v>
      </c>
    </row>
    <row r="643" spans="1:65" s="14" customFormat="1" x14ac:dyDescent="0.2">
      <c r="B643" s="170"/>
      <c r="D643" s="164" t="s">
        <v>153</v>
      </c>
      <c r="E643" s="171" t="s">
        <v>1</v>
      </c>
      <c r="F643" s="172" t="s">
        <v>654</v>
      </c>
      <c r="H643" s="173">
        <v>7</v>
      </c>
      <c r="L643" s="170"/>
      <c r="M643" s="174"/>
      <c r="N643" s="175"/>
      <c r="O643" s="175"/>
      <c r="P643" s="175"/>
      <c r="Q643" s="175"/>
      <c r="R643" s="175"/>
      <c r="S643" s="175"/>
      <c r="T643" s="176"/>
      <c r="AT643" s="171" t="s">
        <v>153</v>
      </c>
      <c r="AU643" s="171" t="s">
        <v>123</v>
      </c>
      <c r="AV643" s="14" t="s">
        <v>123</v>
      </c>
      <c r="AW643" s="14" t="s">
        <v>29</v>
      </c>
      <c r="AX643" s="14" t="s">
        <v>73</v>
      </c>
      <c r="AY643" s="171" t="s">
        <v>141</v>
      </c>
    </row>
    <row r="644" spans="1:65" s="14" customFormat="1" x14ac:dyDescent="0.2">
      <c r="B644" s="170"/>
      <c r="D644" s="164" t="s">
        <v>153</v>
      </c>
      <c r="E644" s="171" t="s">
        <v>1</v>
      </c>
      <c r="F644" s="172" t="s">
        <v>655</v>
      </c>
      <c r="H644" s="173">
        <v>8</v>
      </c>
      <c r="L644" s="170"/>
      <c r="M644" s="174"/>
      <c r="N644" s="175"/>
      <c r="O644" s="175"/>
      <c r="P644" s="175"/>
      <c r="Q644" s="175"/>
      <c r="R644" s="175"/>
      <c r="S644" s="175"/>
      <c r="T644" s="176"/>
      <c r="AT644" s="171" t="s">
        <v>153</v>
      </c>
      <c r="AU644" s="171" t="s">
        <v>123</v>
      </c>
      <c r="AV644" s="14" t="s">
        <v>123</v>
      </c>
      <c r="AW644" s="14" t="s">
        <v>29</v>
      </c>
      <c r="AX644" s="14" t="s">
        <v>73</v>
      </c>
      <c r="AY644" s="171" t="s">
        <v>141</v>
      </c>
    </row>
    <row r="645" spans="1:65" s="15" customFormat="1" x14ac:dyDescent="0.2">
      <c r="B645" s="177"/>
      <c r="D645" s="164" t="s">
        <v>153</v>
      </c>
      <c r="E645" s="178" t="s">
        <v>1</v>
      </c>
      <c r="F645" s="179" t="s">
        <v>160</v>
      </c>
      <c r="H645" s="180">
        <v>15</v>
      </c>
      <c r="L645" s="177"/>
      <c r="M645" s="181"/>
      <c r="N645" s="182"/>
      <c r="O645" s="182"/>
      <c r="P645" s="182"/>
      <c r="Q645" s="182"/>
      <c r="R645" s="182"/>
      <c r="S645" s="182"/>
      <c r="T645" s="183"/>
      <c r="AT645" s="178" t="s">
        <v>153</v>
      </c>
      <c r="AU645" s="178" t="s">
        <v>123</v>
      </c>
      <c r="AV645" s="15" t="s">
        <v>151</v>
      </c>
      <c r="AW645" s="15" t="s">
        <v>29</v>
      </c>
      <c r="AX645" s="15" t="s">
        <v>81</v>
      </c>
      <c r="AY645" s="178" t="s">
        <v>141</v>
      </c>
    </row>
    <row r="646" spans="1:65" s="2" customFormat="1" ht="24" x14ac:dyDescent="0.2">
      <c r="A646" s="30"/>
      <c r="B646" s="119"/>
      <c r="C646" s="191" t="s">
        <v>656</v>
      </c>
      <c r="D646" s="191" t="s">
        <v>364</v>
      </c>
      <c r="E646" s="192" t="s">
        <v>657</v>
      </c>
      <c r="F646" s="193" t="s">
        <v>658</v>
      </c>
      <c r="G646" s="194" t="s">
        <v>249</v>
      </c>
      <c r="H646" s="195">
        <v>15</v>
      </c>
      <c r="I646" s="196"/>
      <c r="J646" s="196">
        <f>ROUND(I646*H646,2)</f>
        <v>0</v>
      </c>
      <c r="K646" s="193" t="s">
        <v>1</v>
      </c>
      <c r="L646" s="197"/>
      <c r="M646" s="198" t="s">
        <v>1</v>
      </c>
      <c r="N646" s="199" t="s">
        <v>39</v>
      </c>
      <c r="O646" s="159">
        <v>0</v>
      </c>
      <c r="P646" s="159">
        <f>O646*H646</f>
        <v>0</v>
      </c>
      <c r="Q646" s="159">
        <v>2.2499999999999999E-2</v>
      </c>
      <c r="R646" s="159">
        <f>Q646*H646</f>
        <v>0.33749999999999997</v>
      </c>
      <c r="S646" s="159">
        <v>0</v>
      </c>
      <c r="T646" s="160">
        <f>S646*H646</f>
        <v>0</v>
      </c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R646" s="161" t="s">
        <v>421</v>
      </c>
      <c r="AT646" s="161" t="s">
        <v>364</v>
      </c>
      <c r="AU646" s="161" t="s">
        <v>123</v>
      </c>
      <c r="AY646" s="18" t="s">
        <v>141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8" t="s">
        <v>123</v>
      </c>
      <c r="BK646" s="162">
        <f>ROUND(I646*H646,2)</f>
        <v>0</v>
      </c>
      <c r="BL646" s="18" t="s">
        <v>307</v>
      </c>
      <c r="BM646" s="161" t="s">
        <v>659</v>
      </c>
    </row>
    <row r="647" spans="1:65" s="13" customFormat="1" x14ac:dyDescent="0.2">
      <c r="B647" s="163"/>
      <c r="D647" s="164" t="s">
        <v>153</v>
      </c>
      <c r="E647" s="165" t="s">
        <v>1</v>
      </c>
      <c r="F647" s="166" t="s">
        <v>646</v>
      </c>
      <c r="H647" s="165" t="s">
        <v>1</v>
      </c>
      <c r="L647" s="163"/>
      <c r="M647" s="167"/>
      <c r="N647" s="168"/>
      <c r="O647" s="168"/>
      <c r="P647" s="168"/>
      <c r="Q647" s="168"/>
      <c r="R647" s="168"/>
      <c r="S647" s="168"/>
      <c r="T647" s="169"/>
      <c r="AT647" s="165" t="s">
        <v>153</v>
      </c>
      <c r="AU647" s="165" t="s">
        <v>123</v>
      </c>
      <c r="AV647" s="13" t="s">
        <v>81</v>
      </c>
      <c r="AW647" s="13" t="s">
        <v>29</v>
      </c>
      <c r="AX647" s="13" t="s">
        <v>73</v>
      </c>
      <c r="AY647" s="165" t="s">
        <v>141</v>
      </c>
    </row>
    <row r="648" spans="1:65" s="13" customFormat="1" x14ac:dyDescent="0.2">
      <c r="B648" s="163"/>
      <c r="D648" s="164" t="s">
        <v>153</v>
      </c>
      <c r="E648" s="165" t="s">
        <v>1</v>
      </c>
      <c r="F648" s="166" t="s">
        <v>647</v>
      </c>
      <c r="H648" s="165" t="s">
        <v>1</v>
      </c>
      <c r="L648" s="163"/>
      <c r="M648" s="167"/>
      <c r="N648" s="168"/>
      <c r="O648" s="168"/>
      <c r="P648" s="168"/>
      <c r="Q648" s="168"/>
      <c r="R648" s="168"/>
      <c r="S648" s="168"/>
      <c r="T648" s="169"/>
      <c r="AT648" s="165" t="s">
        <v>153</v>
      </c>
      <c r="AU648" s="165" t="s">
        <v>123</v>
      </c>
      <c r="AV648" s="13" t="s">
        <v>81</v>
      </c>
      <c r="AW648" s="13" t="s">
        <v>29</v>
      </c>
      <c r="AX648" s="13" t="s">
        <v>73</v>
      </c>
      <c r="AY648" s="165" t="s">
        <v>141</v>
      </c>
    </row>
    <row r="649" spans="1:65" s="13" customFormat="1" x14ac:dyDescent="0.2">
      <c r="B649" s="163"/>
      <c r="D649" s="164" t="s">
        <v>153</v>
      </c>
      <c r="E649" s="165" t="s">
        <v>1</v>
      </c>
      <c r="F649" s="166" t="s">
        <v>648</v>
      </c>
      <c r="H649" s="165" t="s">
        <v>1</v>
      </c>
      <c r="L649" s="163"/>
      <c r="M649" s="167"/>
      <c r="N649" s="168"/>
      <c r="O649" s="168"/>
      <c r="P649" s="168"/>
      <c r="Q649" s="168"/>
      <c r="R649" s="168"/>
      <c r="S649" s="168"/>
      <c r="T649" s="169"/>
      <c r="AT649" s="165" t="s">
        <v>153</v>
      </c>
      <c r="AU649" s="165" t="s">
        <v>123</v>
      </c>
      <c r="AV649" s="13" t="s">
        <v>81</v>
      </c>
      <c r="AW649" s="13" t="s">
        <v>29</v>
      </c>
      <c r="AX649" s="13" t="s">
        <v>73</v>
      </c>
      <c r="AY649" s="165" t="s">
        <v>141</v>
      </c>
    </row>
    <row r="650" spans="1:65" s="13" customFormat="1" x14ac:dyDescent="0.2">
      <c r="B650" s="163"/>
      <c r="D650" s="164" t="s">
        <v>153</v>
      </c>
      <c r="E650" s="165" t="s">
        <v>1</v>
      </c>
      <c r="F650" s="166" t="s">
        <v>649</v>
      </c>
      <c r="H650" s="165" t="s">
        <v>1</v>
      </c>
      <c r="L650" s="163"/>
      <c r="M650" s="167"/>
      <c r="N650" s="168"/>
      <c r="O650" s="168"/>
      <c r="P650" s="168"/>
      <c r="Q650" s="168"/>
      <c r="R650" s="168"/>
      <c r="S650" s="168"/>
      <c r="T650" s="169"/>
      <c r="AT650" s="165" t="s">
        <v>153</v>
      </c>
      <c r="AU650" s="165" t="s">
        <v>123</v>
      </c>
      <c r="AV650" s="13" t="s">
        <v>81</v>
      </c>
      <c r="AW650" s="13" t="s">
        <v>29</v>
      </c>
      <c r="AX650" s="13" t="s">
        <v>73</v>
      </c>
      <c r="AY650" s="165" t="s">
        <v>141</v>
      </c>
    </row>
    <row r="651" spans="1:65" s="14" customFormat="1" x14ac:dyDescent="0.2">
      <c r="B651" s="170"/>
      <c r="D651" s="164" t="s">
        <v>153</v>
      </c>
      <c r="E651" s="171" t="s">
        <v>1</v>
      </c>
      <c r="F651" s="172" t="s">
        <v>654</v>
      </c>
      <c r="H651" s="173">
        <v>7</v>
      </c>
      <c r="L651" s="170"/>
      <c r="M651" s="174"/>
      <c r="N651" s="175"/>
      <c r="O651" s="175"/>
      <c r="P651" s="175"/>
      <c r="Q651" s="175"/>
      <c r="R651" s="175"/>
      <c r="S651" s="175"/>
      <c r="T651" s="176"/>
      <c r="AT651" s="171" t="s">
        <v>153</v>
      </c>
      <c r="AU651" s="171" t="s">
        <v>123</v>
      </c>
      <c r="AV651" s="14" t="s">
        <v>123</v>
      </c>
      <c r="AW651" s="14" t="s">
        <v>29</v>
      </c>
      <c r="AX651" s="14" t="s">
        <v>73</v>
      </c>
      <c r="AY651" s="171" t="s">
        <v>141</v>
      </c>
    </row>
    <row r="652" spans="1:65" s="14" customFormat="1" x14ac:dyDescent="0.2">
      <c r="B652" s="170"/>
      <c r="D652" s="164" t="s">
        <v>153</v>
      </c>
      <c r="E652" s="171" t="s">
        <v>1</v>
      </c>
      <c r="F652" s="172" t="s">
        <v>655</v>
      </c>
      <c r="H652" s="173">
        <v>8</v>
      </c>
      <c r="L652" s="170"/>
      <c r="M652" s="174"/>
      <c r="N652" s="175"/>
      <c r="O652" s="175"/>
      <c r="P652" s="175"/>
      <c r="Q652" s="175"/>
      <c r="R652" s="175"/>
      <c r="S652" s="175"/>
      <c r="T652" s="176"/>
      <c r="AT652" s="171" t="s">
        <v>153</v>
      </c>
      <c r="AU652" s="171" t="s">
        <v>123</v>
      </c>
      <c r="AV652" s="14" t="s">
        <v>123</v>
      </c>
      <c r="AW652" s="14" t="s">
        <v>29</v>
      </c>
      <c r="AX652" s="14" t="s">
        <v>73</v>
      </c>
      <c r="AY652" s="171" t="s">
        <v>141</v>
      </c>
    </row>
    <row r="653" spans="1:65" s="15" customFormat="1" x14ac:dyDescent="0.2">
      <c r="B653" s="177"/>
      <c r="D653" s="164" t="s">
        <v>153</v>
      </c>
      <c r="E653" s="178" t="s">
        <v>1</v>
      </c>
      <c r="F653" s="179" t="s">
        <v>160</v>
      </c>
      <c r="H653" s="180">
        <v>15</v>
      </c>
      <c r="L653" s="177"/>
      <c r="M653" s="181"/>
      <c r="N653" s="182"/>
      <c r="O653" s="182"/>
      <c r="P653" s="182"/>
      <c r="Q653" s="182"/>
      <c r="R653" s="182"/>
      <c r="S653" s="182"/>
      <c r="T653" s="183"/>
      <c r="AT653" s="178" t="s">
        <v>153</v>
      </c>
      <c r="AU653" s="178" t="s">
        <v>123</v>
      </c>
      <c r="AV653" s="15" t="s">
        <v>151</v>
      </c>
      <c r="AW653" s="15" t="s">
        <v>29</v>
      </c>
      <c r="AX653" s="15" t="s">
        <v>81</v>
      </c>
      <c r="AY653" s="178" t="s">
        <v>141</v>
      </c>
    </row>
    <row r="654" spans="1:65" s="2" customFormat="1" ht="36" x14ac:dyDescent="0.2">
      <c r="A654" s="30"/>
      <c r="B654" s="119"/>
      <c r="C654" s="151" t="s">
        <v>660</v>
      </c>
      <c r="D654" s="151" t="s">
        <v>146</v>
      </c>
      <c r="E654" s="152" t="s">
        <v>661</v>
      </c>
      <c r="F654" s="153" t="s">
        <v>662</v>
      </c>
      <c r="G654" s="154" t="s">
        <v>249</v>
      </c>
      <c r="H654" s="155">
        <v>1</v>
      </c>
      <c r="I654" s="156"/>
      <c r="J654" s="156">
        <f>ROUND(I654*H654,2)</f>
        <v>0</v>
      </c>
      <c r="K654" s="153" t="s">
        <v>150</v>
      </c>
      <c r="L654" s="31"/>
      <c r="M654" s="157" t="s">
        <v>1</v>
      </c>
      <c r="N654" s="158" t="s">
        <v>39</v>
      </c>
      <c r="O654" s="159">
        <v>3.7360000000000002</v>
      </c>
      <c r="P654" s="159">
        <f>O654*H654</f>
        <v>3.7360000000000002</v>
      </c>
      <c r="Q654" s="159">
        <v>0</v>
      </c>
      <c r="R654" s="159">
        <f>Q654*H654</f>
        <v>0</v>
      </c>
      <c r="S654" s="159">
        <v>0</v>
      </c>
      <c r="T654" s="160">
        <f>S654*H654</f>
        <v>0</v>
      </c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R654" s="161" t="s">
        <v>307</v>
      </c>
      <c r="AT654" s="161" t="s">
        <v>146</v>
      </c>
      <c r="AU654" s="161" t="s">
        <v>123</v>
      </c>
      <c r="AY654" s="18" t="s">
        <v>141</v>
      </c>
      <c r="BE654" s="162">
        <f>IF(N654="základní",J654,0)</f>
        <v>0</v>
      </c>
      <c r="BF654" s="162">
        <f>IF(N654="snížená",J654,0)</f>
        <v>0</v>
      </c>
      <c r="BG654" s="162">
        <f>IF(N654="zákl. přenesená",J654,0)</f>
        <v>0</v>
      </c>
      <c r="BH654" s="162">
        <f>IF(N654="sníž. přenesená",J654,0)</f>
        <v>0</v>
      </c>
      <c r="BI654" s="162">
        <f>IF(N654="nulová",J654,0)</f>
        <v>0</v>
      </c>
      <c r="BJ654" s="18" t="s">
        <v>123</v>
      </c>
      <c r="BK654" s="162">
        <f>ROUND(I654*H654,2)</f>
        <v>0</v>
      </c>
      <c r="BL654" s="18" t="s">
        <v>307</v>
      </c>
      <c r="BM654" s="161" t="s">
        <v>663</v>
      </c>
    </row>
    <row r="655" spans="1:65" s="14" customFormat="1" x14ac:dyDescent="0.2">
      <c r="B655" s="170"/>
      <c r="D655" s="164" t="s">
        <v>153</v>
      </c>
      <c r="E655" s="171" t="s">
        <v>1</v>
      </c>
      <c r="F655" s="172" t="s">
        <v>664</v>
      </c>
      <c r="H655" s="173">
        <v>1</v>
      </c>
      <c r="L655" s="170"/>
      <c r="M655" s="174"/>
      <c r="N655" s="175"/>
      <c r="O655" s="175"/>
      <c r="P655" s="175"/>
      <c r="Q655" s="175"/>
      <c r="R655" s="175"/>
      <c r="S655" s="175"/>
      <c r="T655" s="176"/>
      <c r="AT655" s="171" t="s">
        <v>153</v>
      </c>
      <c r="AU655" s="171" t="s">
        <v>123</v>
      </c>
      <c r="AV655" s="14" t="s">
        <v>123</v>
      </c>
      <c r="AW655" s="14" t="s">
        <v>29</v>
      </c>
      <c r="AX655" s="14" t="s">
        <v>81</v>
      </c>
      <c r="AY655" s="171" t="s">
        <v>141</v>
      </c>
    </row>
    <row r="656" spans="1:65" s="2" customFormat="1" ht="24" x14ac:dyDescent="0.2">
      <c r="A656" s="30"/>
      <c r="B656" s="119"/>
      <c r="C656" s="191" t="s">
        <v>665</v>
      </c>
      <c r="D656" s="191" t="s">
        <v>364</v>
      </c>
      <c r="E656" s="192" t="s">
        <v>666</v>
      </c>
      <c r="F656" s="193" t="s">
        <v>667</v>
      </c>
      <c r="G656" s="194" t="s">
        <v>249</v>
      </c>
      <c r="H656" s="195">
        <v>1</v>
      </c>
      <c r="I656" s="196"/>
      <c r="J656" s="196">
        <f>ROUND(I656*H656,2)</f>
        <v>0</v>
      </c>
      <c r="K656" s="193" t="s">
        <v>1</v>
      </c>
      <c r="L656" s="197"/>
      <c r="M656" s="198" t="s">
        <v>1</v>
      </c>
      <c r="N656" s="199" t="s">
        <v>39</v>
      </c>
      <c r="O656" s="159">
        <v>0</v>
      </c>
      <c r="P656" s="159">
        <f>O656*H656</f>
        <v>0</v>
      </c>
      <c r="Q656" s="159">
        <v>4.3999999999999997E-2</v>
      </c>
      <c r="R656" s="159">
        <f>Q656*H656</f>
        <v>4.3999999999999997E-2</v>
      </c>
      <c r="S656" s="159">
        <v>0</v>
      </c>
      <c r="T656" s="160">
        <f>S656*H656</f>
        <v>0</v>
      </c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R656" s="161" t="s">
        <v>421</v>
      </c>
      <c r="AT656" s="161" t="s">
        <v>364</v>
      </c>
      <c r="AU656" s="161" t="s">
        <v>123</v>
      </c>
      <c r="AY656" s="18" t="s">
        <v>141</v>
      </c>
      <c r="BE656" s="162">
        <f>IF(N656="základní",J656,0)</f>
        <v>0</v>
      </c>
      <c r="BF656" s="162">
        <f>IF(N656="snížená",J656,0)</f>
        <v>0</v>
      </c>
      <c r="BG656" s="162">
        <f>IF(N656="zákl. přenesená",J656,0)</f>
        <v>0</v>
      </c>
      <c r="BH656" s="162">
        <f>IF(N656="sníž. přenesená",J656,0)</f>
        <v>0</v>
      </c>
      <c r="BI656" s="162">
        <f>IF(N656="nulová",J656,0)</f>
        <v>0</v>
      </c>
      <c r="BJ656" s="18" t="s">
        <v>123</v>
      </c>
      <c r="BK656" s="162">
        <f>ROUND(I656*H656,2)</f>
        <v>0</v>
      </c>
      <c r="BL656" s="18" t="s">
        <v>307</v>
      </c>
      <c r="BM656" s="161" t="s">
        <v>668</v>
      </c>
    </row>
    <row r="657" spans="1:65" s="13" customFormat="1" x14ac:dyDescent="0.2">
      <c r="B657" s="163"/>
      <c r="D657" s="164" t="s">
        <v>153</v>
      </c>
      <c r="E657" s="165" t="s">
        <v>1</v>
      </c>
      <c r="F657" s="166" t="s">
        <v>646</v>
      </c>
      <c r="H657" s="165" t="s">
        <v>1</v>
      </c>
      <c r="L657" s="163"/>
      <c r="M657" s="167"/>
      <c r="N657" s="168"/>
      <c r="O657" s="168"/>
      <c r="P657" s="168"/>
      <c r="Q657" s="168"/>
      <c r="R657" s="168"/>
      <c r="S657" s="168"/>
      <c r="T657" s="169"/>
      <c r="AT657" s="165" t="s">
        <v>153</v>
      </c>
      <c r="AU657" s="165" t="s">
        <v>123</v>
      </c>
      <c r="AV657" s="13" t="s">
        <v>81</v>
      </c>
      <c r="AW657" s="13" t="s">
        <v>29</v>
      </c>
      <c r="AX657" s="13" t="s">
        <v>73</v>
      </c>
      <c r="AY657" s="165" t="s">
        <v>141</v>
      </c>
    </row>
    <row r="658" spans="1:65" s="13" customFormat="1" x14ac:dyDescent="0.2">
      <c r="B658" s="163"/>
      <c r="D658" s="164" t="s">
        <v>153</v>
      </c>
      <c r="E658" s="165" t="s">
        <v>1</v>
      </c>
      <c r="F658" s="166" t="s">
        <v>669</v>
      </c>
      <c r="H658" s="165" t="s">
        <v>1</v>
      </c>
      <c r="L658" s="163"/>
      <c r="M658" s="167"/>
      <c r="N658" s="168"/>
      <c r="O658" s="168"/>
      <c r="P658" s="168"/>
      <c r="Q658" s="168"/>
      <c r="R658" s="168"/>
      <c r="S658" s="168"/>
      <c r="T658" s="169"/>
      <c r="AT658" s="165" t="s">
        <v>153</v>
      </c>
      <c r="AU658" s="165" t="s">
        <v>123</v>
      </c>
      <c r="AV658" s="13" t="s">
        <v>81</v>
      </c>
      <c r="AW658" s="13" t="s">
        <v>29</v>
      </c>
      <c r="AX658" s="13" t="s">
        <v>73</v>
      </c>
      <c r="AY658" s="165" t="s">
        <v>141</v>
      </c>
    </row>
    <row r="659" spans="1:65" s="13" customFormat="1" x14ac:dyDescent="0.2">
      <c r="B659" s="163"/>
      <c r="D659" s="164" t="s">
        <v>153</v>
      </c>
      <c r="E659" s="165" t="s">
        <v>1</v>
      </c>
      <c r="F659" s="166" t="s">
        <v>647</v>
      </c>
      <c r="H659" s="165" t="s">
        <v>1</v>
      </c>
      <c r="L659" s="163"/>
      <c r="M659" s="167"/>
      <c r="N659" s="168"/>
      <c r="O659" s="168"/>
      <c r="P659" s="168"/>
      <c r="Q659" s="168"/>
      <c r="R659" s="168"/>
      <c r="S659" s="168"/>
      <c r="T659" s="169"/>
      <c r="AT659" s="165" t="s">
        <v>153</v>
      </c>
      <c r="AU659" s="165" t="s">
        <v>123</v>
      </c>
      <c r="AV659" s="13" t="s">
        <v>81</v>
      </c>
      <c r="AW659" s="13" t="s">
        <v>29</v>
      </c>
      <c r="AX659" s="13" t="s">
        <v>73</v>
      </c>
      <c r="AY659" s="165" t="s">
        <v>141</v>
      </c>
    </row>
    <row r="660" spans="1:65" s="13" customFormat="1" x14ac:dyDescent="0.2">
      <c r="B660" s="163"/>
      <c r="D660" s="164" t="s">
        <v>153</v>
      </c>
      <c r="E660" s="165" t="s">
        <v>1</v>
      </c>
      <c r="F660" s="166" t="s">
        <v>648</v>
      </c>
      <c r="H660" s="165" t="s">
        <v>1</v>
      </c>
      <c r="L660" s="163"/>
      <c r="M660" s="167"/>
      <c r="N660" s="168"/>
      <c r="O660" s="168"/>
      <c r="P660" s="168"/>
      <c r="Q660" s="168"/>
      <c r="R660" s="168"/>
      <c r="S660" s="168"/>
      <c r="T660" s="169"/>
      <c r="AT660" s="165" t="s">
        <v>153</v>
      </c>
      <c r="AU660" s="165" t="s">
        <v>123</v>
      </c>
      <c r="AV660" s="13" t="s">
        <v>81</v>
      </c>
      <c r="AW660" s="13" t="s">
        <v>29</v>
      </c>
      <c r="AX660" s="13" t="s">
        <v>73</v>
      </c>
      <c r="AY660" s="165" t="s">
        <v>141</v>
      </c>
    </row>
    <row r="661" spans="1:65" s="14" customFormat="1" x14ac:dyDescent="0.2">
      <c r="B661" s="170"/>
      <c r="D661" s="164" t="s">
        <v>153</v>
      </c>
      <c r="E661" s="171" t="s">
        <v>1</v>
      </c>
      <c r="F661" s="172" t="s">
        <v>664</v>
      </c>
      <c r="H661" s="173">
        <v>1</v>
      </c>
      <c r="L661" s="170"/>
      <c r="M661" s="174"/>
      <c r="N661" s="175"/>
      <c r="O661" s="175"/>
      <c r="P661" s="175"/>
      <c r="Q661" s="175"/>
      <c r="R661" s="175"/>
      <c r="S661" s="175"/>
      <c r="T661" s="176"/>
      <c r="AT661" s="171" t="s">
        <v>153</v>
      </c>
      <c r="AU661" s="171" t="s">
        <v>123</v>
      </c>
      <c r="AV661" s="14" t="s">
        <v>123</v>
      </c>
      <c r="AW661" s="14" t="s">
        <v>29</v>
      </c>
      <c r="AX661" s="14" t="s">
        <v>81</v>
      </c>
      <c r="AY661" s="171" t="s">
        <v>141</v>
      </c>
    </row>
    <row r="662" spans="1:65" s="2" customFormat="1" ht="36" x14ac:dyDescent="0.2">
      <c r="A662" s="30"/>
      <c r="B662" s="119"/>
      <c r="C662" s="151" t="s">
        <v>670</v>
      </c>
      <c r="D662" s="151" t="s">
        <v>146</v>
      </c>
      <c r="E662" s="152" t="s">
        <v>671</v>
      </c>
      <c r="F662" s="153" t="s">
        <v>672</v>
      </c>
      <c r="G662" s="154" t="s">
        <v>249</v>
      </c>
      <c r="H662" s="155">
        <v>1</v>
      </c>
      <c r="I662" s="156"/>
      <c r="J662" s="156">
        <f>ROUND(I662*H662,2)</f>
        <v>0</v>
      </c>
      <c r="K662" s="153" t="s">
        <v>1</v>
      </c>
      <c r="L662" s="31"/>
      <c r="M662" s="157" t="s">
        <v>1</v>
      </c>
      <c r="N662" s="158" t="s">
        <v>39</v>
      </c>
      <c r="O662" s="159">
        <v>3.0449999999999999</v>
      </c>
      <c r="P662" s="159">
        <f>O662*H662</f>
        <v>3.0449999999999999</v>
      </c>
      <c r="Q662" s="159">
        <v>0</v>
      </c>
      <c r="R662" s="159">
        <f>Q662*H662</f>
        <v>0</v>
      </c>
      <c r="S662" s="159">
        <v>0</v>
      </c>
      <c r="T662" s="160">
        <f>S662*H662</f>
        <v>0</v>
      </c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R662" s="161" t="s">
        <v>307</v>
      </c>
      <c r="AT662" s="161" t="s">
        <v>146</v>
      </c>
      <c r="AU662" s="161" t="s">
        <v>123</v>
      </c>
      <c r="AY662" s="18" t="s">
        <v>141</v>
      </c>
      <c r="BE662" s="162">
        <f>IF(N662="základní",J662,0)</f>
        <v>0</v>
      </c>
      <c r="BF662" s="162">
        <f>IF(N662="snížená",J662,0)</f>
        <v>0</v>
      </c>
      <c r="BG662" s="162">
        <f>IF(N662="zákl. přenesená",J662,0)</f>
        <v>0</v>
      </c>
      <c r="BH662" s="162">
        <f>IF(N662="sníž. přenesená",J662,0)</f>
        <v>0</v>
      </c>
      <c r="BI662" s="162">
        <f>IF(N662="nulová",J662,0)</f>
        <v>0</v>
      </c>
      <c r="BJ662" s="18" t="s">
        <v>123</v>
      </c>
      <c r="BK662" s="162">
        <f>ROUND(I662*H662,2)</f>
        <v>0</v>
      </c>
      <c r="BL662" s="18" t="s">
        <v>307</v>
      </c>
      <c r="BM662" s="161" t="s">
        <v>673</v>
      </c>
    </row>
    <row r="663" spans="1:65" s="13" customFormat="1" x14ac:dyDescent="0.2">
      <c r="B663" s="163"/>
      <c r="D663" s="164" t="s">
        <v>153</v>
      </c>
      <c r="E663" s="165" t="s">
        <v>1</v>
      </c>
      <c r="F663" s="166" t="s">
        <v>646</v>
      </c>
      <c r="H663" s="165" t="s">
        <v>1</v>
      </c>
      <c r="L663" s="163"/>
      <c r="M663" s="167"/>
      <c r="N663" s="168"/>
      <c r="O663" s="168"/>
      <c r="P663" s="168"/>
      <c r="Q663" s="168"/>
      <c r="R663" s="168"/>
      <c r="S663" s="168"/>
      <c r="T663" s="169"/>
      <c r="AT663" s="165" t="s">
        <v>153</v>
      </c>
      <c r="AU663" s="165" t="s">
        <v>123</v>
      </c>
      <c r="AV663" s="13" t="s">
        <v>81</v>
      </c>
      <c r="AW663" s="13" t="s">
        <v>29</v>
      </c>
      <c r="AX663" s="13" t="s">
        <v>73</v>
      </c>
      <c r="AY663" s="165" t="s">
        <v>141</v>
      </c>
    </row>
    <row r="664" spans="1:65" s="13" customFormat="1" x14ac:dyDescent="0.2">
      <c r="B664" s="163"/>
      <c r="D664" s="164" t="s">
        <v>153</v>
      </c>
      <c r="E664" s="165" t="s">
        <v>1</v>
      </c>
      <c r="F664" s="166" t="s">
        <v>669</v>
      </c>
      <c r="H664" s="165" t="s">
        <v>1</v>
      </c>
      <c r="L664" s="163"/>
      <c r="M664" s="167"/>
      <c r="N664" s="168"/>
      <c r="O664" s="168"/>
      <c r="P664" s="168"/>
      <c r="Q664" s="168"/>
      <c r="R664" s="168"/>
      <c r="S664" s="168"/>
      <c r="T664" s="169"/>
      <c r="AT664" s="165" t="s">
        <v>153</v>
      </c>
      <c r="AU664" s="165" t="s">
        <v>123</v>
      </c>
      <c r="AV664" s="13" t="s">
        <v>81</v>
      </c>
      <c r="AW664" s="13" t="s">
        <v>29</v>
      </c>
      <c r="AX664" s="13" t="s">
        <v>73</v>
      </c>
      <c r="AY664" s="165" t="s">
        <v>141</v>
      </c>
    </row>
    <row r="665" spans="1:65" s="13" customFormat="1" x14ac:dyDescent="0.2">
      <c r="B665" s="163"/>
      <c r="D665" s="164" t="s">
        <v>153</v>
      </c>
      <c r="E665" s="165" t="s">
        <v>1</v>
      </c>
      <c r="F665" s="166" t="s">
        <v>647</v>
      </c>
      <c r="H665" s="165" t="s">
        <v>1</v>
      </c>
      <c r="L665" s="163"/>
      <c r="M665" s="167"/>
      <c r="N665" s="168"/>
      <c r="O665" s="168"/>
      <c r="P665" s="168"/>
      <c r="Q665" s="168"/>
      <c r="R665" s="168"/>
      <c r="S665" s="168"/>
      <c r="T665" s="169"/>
      <c r="AT665" s="165" t="s">
        <v>153</v>
      </c>
      <c r="AU665" s="165" t="s">
        <v>123</v>
      </c>
      <c r="AV665" s="13" t="s">
        <v>81</v>
      </c>
      <c r="AW665" s="13" t="s">
        <v>29</v>
      </c>
      <c r="AX665" s="13" t="s">
        <v>73</v>
      </c>
      <c r="AY665" s="165" t="s">
        <v>141</v>
      </c>
    </row>
    <row r="666" spans="1:65" s="13" customFormat="1" x14ac:dyDescent="0.2">
      <c r="B666" s="163"/>
      <c r="D666" s="164" t="s">
        <v>153</v>
      </c>
      <c r="E666" s="165" t="s">
        <v>1</v>
      </c>
      <c r="F666" s="166" t="s">
        <v>648</v>
      </c>
      <c r="H666" s="165" t="s">
        <v>1</v>
      </c>
      <c r="L666" s="163"/>
      <c r="M666" s="167"/>
      <c r="N666" s="168"/>
      <c r="O666" s="168"/>
      <c r="P666" s="168"/>
      <c r="Q666" s="168"/>
      <c r="R666" s="168"/>
      <c r="S666" s="168"/>
      <c r="T666" s="169"/>
      <c r="AT666" s="165" t="s">
        <v>153</v>
      </c>
      <c r="AU666" s="165" t="s">
        <v>123</v>
      </c>
      <c r="AV666" s="13" t="s">
        <v>81</v>
      </c>
      <c r="AW666" s="13" t="s">
        <v>29</v>
      </c>
      <c r="AX666" s="13" t="s">
        <v>73</v>
      </c>
      <c r="AY666" s="165" t="s">
        <v>141</v>
      </c>
    </row>
    <row r="667" spans="1:65" s="13" customFormat="1" ht="22.5" x14ac:dyDescent="0.2">
      <c r="B667" s="163"/>
      <c r="D667" s="164" t="s">
        <v>153</v>
      </c>
      <c r="E667" s="165" t="s">
        <v>1</v>
      </c>
      <c r="F667" s="166" t="s">
        <v>674</v>
      </c>
      <c r="H667" s="165" t="s">
        <v>1</v>
      </c>
      <c r="L667" s="163"/>
      <c r="M667" s="167"/>
      <c r="N667" s="168"/>
      <c r="O667" s="168"/>
      <c r="P667" s="168"/>
      <c r="Q667" s="168"/>
      <c r="R667" s="168"/>
      <c r="S667" s="168"/>
      <c r="T667" s="169"/>
      <c r="AT667" s="165" t="s">
        <v>153</v>
      </c>
      <c r="AU667" s="165" t="s">
        <v>123</v>
      </c>
      <c r="AV667" s="13" t="s">
        <v>81</v>
      </c>
      <c r="AW667" s="13" t="s">
        <v>29</v>
      </c>
      <c r="AX667" s="13" t="s">
        <v>73</v>
      </c>
      <c r="AY667" s="165" t="s">
        <v>141</v>
      </c>
    </row>
    <row r="668" spans="1:65" s="14" customFormat="1" x14ac:dyDescent="0.2">
      <c r="B668" s="170"/>
      <c r="D668" s="164" t="s">
        <v>153</v>
      </c>
      <c r="E668" s="171" t="s">
        <v>1</v>
      </c>
      <c r="F668" s="172" t="s">
        <v>675</v>
      </c>
      <c r="H668" s="173">
        <v>1</v>
      </c>
      <c r="L668" s="170"/>
      <c r="M668" s="174"/>
      <c r="N668" s="175"/>
      <c r="O668" s="175"/>
      <c r="P668" s="175"/>
      <c r="Q668" s="175"/>
      <c r="R668" s="175"/>
      <c r="S668" s="175"/>
      <c r="T668" s="176"/>
      <c r="AT668" s="171" t="s">
        <v>153</v>
      </c>
      <c r="AU668" s="171" t="s">
        <v>123</v>
      </c>
      <c r="AV668" s="14" t="s">
        <v>123</v>
      </c>
      <c r="AW668" s="14" t="s">
        <v>29</v>
      </c>
      <c r="AX668" s="14" t="s">
        <v>81</v>
      </c>
      <c r="AY668" s="171" t="s">
        <v>141</v>
      </c>
    </row>
    <row r="669" spans="1:65" s="2" customFormat="1" ht="36" x14ac:dyDescent="0.2">
      <c r="A669" s="30"/>
      <c r="B669" s="119"/>
      <c r="C669" s="151" t="s">
        <v>676</v>
      </c>
      <c r="D669" s="151" t="s">
        <v>146</v>
      </c>
      <c r="E669" s="152" t="s">
        <v>677</v>
      </c>
      <c r="F669" s="153" t="s">
        <v>678</v>
      </c>
      <c r="G669" s="154" t="s">
        <v>249</v>
      </c>
      <c r="H669" s="155">
        <v>1</v>
      </c>
      <c r="I669" s="156"/>
      <c r="J669" s="156">
        <f>ROUND(I669*H669,2)</f>
        <v>0</v>
      </c>
      <c r="K669" s="153" t="s">
        <v>150</v>
      </c>
      <c r="L669" s="31"/>
      <c r="M669" s="157" t="s">
        <v>1</v>
      </c>
      <c r="N669" s="158" t="s">
        <v>39</v>
      </c>
      <c r="O669" s="159">
        <v>3.0449999999999999</v>
      </c>
      <c r="P669" s="159">
        <f>O669*H669</f>
        <v>3.0449999999999999</v>
      </c>
      <c r="Q669" s="159">
        <v>0</v>
      </c>
      <c r="R669" s="159">
        <f>Q669*H669</f>
        <v>0</v>
      </c>
      <c r="S669" s="159">
        <v>0</v>
      </c>
      <c r="T669" s="160">
        <f>S669*H669</f>
        <v>0</v>
      </c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R669" s="161" t="s">
        <v>307</v>
      </c>
      <c r="AT669" s="161" t="s">
        <v>146</v>
      </c>
      <c r="AU669" s="161" t="s">
        <v>123</v>
      </c>
      <c r="AY669" s="18" t="s">
        <v>141</v>
      </c>
      <c r="BE669" s="162">
        <f>IF(N669="základní",J669,0)</f>
        <v>0</v>
      </c>
      <c r="BF669" s="162">
        <f>IF(N669="snížená",J669,0)</f>
        <v>0</v>
      </c>
      <c r="BG669" s="162">
        <f>IF(N669="zákl. přenesená",J669,0)</f>
        <v>0</v>
      </c>
      <c r="BH669" s="162">
        <f>IF(N669="sníž. přenesená",J669,0)</f>
        <v>0</v>
      </c>
      <c r="BI669" s="162">
        <f>IF(N669="nulová",J669,0)</f>
        <v>0</v>
      </c>
      <c r="BJ669" s="18" t="s">
        <v>123</v>
      </c>
      <c r="BK669" s="162">
        <f>ROUND(I669*H669,2)</f>
        <v>0</v>
      </c>
      <c r="BL669" s="18" t="s">
        <v>307</v>
      </c>
      <c r="BM669" s="161" t="s">
        <v>679</v>
      </c>
    </row>
    <row r="670" spans="1:65" s="14" customFormat="1" x14ac:dyDescent="0.2">
      <c r="B670" s="170"/>
      <c r="D670" s="164" t="s">
        <v>153</v>
      </c>
      <c r="E670" s="171" t="s">
        <v>1</v>
      </c>
      <c r="F670" s="172" t="s">
        <v>680</v>
      </c>
      <c r="H670" s="173">
        <v>1</v>
      </c>
      <c r="L670" s="170"/>
      <c r="M670" s="174"/>
      <c r="N670" s="175"/>
      <c r="O670" s="175"/>
      <c r="P670" s="175"/>
      <c r="Q670" s="175"/>
      <c r="R670" s="175"/>
      <c r="S670" s="175"/>
      <c r="T670" s="176"/>
      <c r="AT670" s="171" t="s">
        <v>153</v>
      </c>
      <c r="AU670" s="171" t="s">
        <v>123</v>
      </c>
      <c r="AV670" s="14" t="s">
        <v>123</v>
      </c>
      <c r="AW670" s="14" t="s">
        <v>29</v>
      </c>
      <c r="AX670" s="14" t="s">
        <v>81</v>
      </c>
      <c r="AY670" s="171" t="s">
        <v>141</v>
      </c>
    </row>
    <row r="671" spans="1:65" s="2" customFormat="1" ht="24" x14ac:dyDescent="0.2">
      <c r="A671" s="30"/>
      <c r="B671" s="119"/>
      <c r="C671" s="191" t="s">
        <v>681</v>
      </c>
      <c r="D671" s="191" t="s">
        <v>364</v>
      </c>
      <c r="E671" s="192" t="s">
        <v>682</v>
      </c>
      <c r="F671" s="193" t="s">
        <v>683</v>
      </c>
      <c r="G671" s="194" t="s">
        <v>249</v>
      </c>
      <c r="H671" s="195">
        <v>1</v>
      </c>
      <c r="I671" s="196"/>
      <c r="J671" s="196">
        <f>ROUND(I671*H671,2)</f>
        <v>0</v>
      </c>
      <c r="K671" s="193" t="s">
        <v>1</v>
      </c>
      <c r="L671" s="197"/>
      <c r="M671" s="198" t="s">
        <v>1</v>
      </c>
      <c r="N671" s="199" t="s">
        <v>39</v>
      </c>
      <c r="O671" s="159">
        <v>0</v>
      </c>
      <c r="P671" s="159">
        <f>O671*H671</f>
        <v>0</v>
      </c>
      <c r="Q671" s="159">
        <v>4.3999999999999997E-2</v>
      </c>
      <c r="R671" s="159">
        <f>Q671*H671</f>
        <v>4.3999999999999997E-2</v>
      </c>
      <c r="S671" s="159">
        <v>0</v>
      </c>
      <c r="T671" s="160">
        <f>S671*H671</f>
        <v>0</v>
      </c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R671" s="161" t="s">
        <v>421</v>
      </c>
      <c r="AT671" s="161" t="s">
        <v>364</v>
      </c>
      <c r="AU671" s="161" t="s">
        <v>123</v>
      </c>
      <c r="AY671" s="18" t="s">
        <v>141</v>
      </c>
      <c r="BE671" s="162">
        <f>IF(N671="základní",J671,0)</f>
        <v>0</v>
      </c>
      <c r="BF671" s="162">
        <f>IF(N671="snížená",J671,0)</f>
        <v>0</v>
      </c>
      <c r="BG671" s="162">
        <f>IF(N671="zákl. přenesená",J671,0)</f>
        <v>0</v>
      </c>
      <c r="BH671" s="162">
        <f>IF(N671="sníž. přenesená",J671,0)</f>
        <v>0</v>
      </c>
      <c r="BI671" s="162">
        <f>IF(N671="nulová",J671,0)</f>
        <v>0</v>
      </c>
      <c r="BJ671" s="18" t="s">
        <v>123</v>
      </c>
      <c r="BK671" s="162">
        <f>ROUND(I671*H671,2)</f>
        <v>0</v>
      </c>
      <c r="BL671" s="18" t="s">
        <v>307</v>
      </c>
      <c r="BM671" s="161" t="s">
        <v>684</v>
      </c>
    </row>
    <row r="672" spans="1:65" s="13" customFormat="1" x14ac:dyDescent="0.2">
      <c r="B672" s="163"/>
      <c r="D672" s="164" t="s">
        <v>153</v>
      </c>
      <c r="E672" s="165" t="s">
        <v>1</v>
      </c>
      <c r="F672" s="166" t="s">
        <v>646</v>
      </c>
      <c r="H672" s="165" t="s">
        <v>1</v>
      </c>
      <c r="L672" s="163"/>
      <c r="M672" s="167"/>
      <c r="N672" s="168"/>
      <c r="O672" s="168"/>
      <c r="P672" s="168"/>
      <c r="Q672" s="168"/>
      <c r="R672" s="168"/>
      <c r="S672" s="168"/>
      <c r="T672" s="169"/>
      <c r="AT672" s="165" t="s">
        <v>153</v>
      </c>
      <c r="AU672" s="165" t="s">
        <v>123</v>
      </c>
      <c r="AV672" s="13" t="s">
        <v>81</v>
      </c>
      <c r="AW672" s="13" t="s">
        <v>29</v>
      </c>
      <c r="AX672" s="13" t="s">
        <v>73</v>
      </c>
      <c r="AY672" s="165" t="s">
        <v>141</v>
      </c>
    </row>
    <row r="673" spans="1:65" s="13" customFormat="1" x14ac:dyDescent="0.2">
      <c r="B673" s="163"/>
      <c r="D673" s="164" t="s">
        <v>153</v>
      </c>
      <c r="E673" s="165" t="s">
        <v>1</v>
      </c>
      <c r="F673" s="166" t="s">
        <v>669</v>
      </c>
      <c r="H673" s="165" t="s">
        <v>1</v>
      </c>
      <c r="L673" s="163"/>
      <c r="M673" s="167"/>
      <c r="N673" s="168"/>
      <c r="O673" s="168"/>
      <c r="P673" s="168"/>
      <c r="Q673" s="168"/>
      <c r="R673" s="168"/>
      <c r="S673" s="168"/>
      <c r="T673" s="169"/>
      <c r="AT673" s="165" t="s">
        <v>153</v>
      </c>
      <c r="AU673" s="165" t="s">
        <v>123</v>
      </c>
      <c r="AV673" s="13" t="s">
        <v>81</v>
      </c>
      <c r="AW673" s="13" t="s">
        <v>29</v>
      </c>
      <c r="AX673" s="13" t="s">
        <v>73</v>
      </c>
      <c r="AY673" s="165" t="s">
        <v>141</v>
      </c>
    </row>
    <row r="674" spans="1:65" s="13" customFormat="1" x14ac:dyDescent="0.2">
      <c r="B674" s="163"/>
      <c r="D674" s="164" t="s">
        <v>153</v>
      </c>
      <c r="E674" s="165" t="s">
        <v>1</v>
      </c>
      <c r="F674" s="166" t="s">
        <v>647</v>
      </c>
      <c r="H674" s="165" t="s">
        <v>1</v>
      </c>
      <c r="L674" s="163"/>
      <c r="M674" s="167"/>
      <c r="N674" s="168"/>
      <c r="O674" s="168"/>
      <c r="P674" s="168"/>
      <c r="Q674" s="168"/>
      <c r="R674" s="168"/>
      <c r="S674" s="168"/>
      <c r="T674" s="169"/>
      <c r="AT674" s="165" t="s">
        <v>153</v>
      </c>
      <c r="AU674" s="165" t="s">
        <v>123</v>
      </c>
      <c r="AV674" s="13" t="s">
        <v>81</v>
      </c>
      <c r="AW674" s="13" t="s">
        <v>29</v>
      </c>
      <c r="AX674" s="13" t="s">
        <v>73</v>
      </c>
      <c r="AY674" s="165" t="s">
        <v>141</v>
      </c>
    </row>
    <row r="675" spans="1:65" s="13" customFormat="1" x14ac:dyDescent="0.2">
      <c r="B675" s="163"/>
      <c r="D675" s="164" t="s">
        <v>153</v>
      </c>
      <c r="E675" s="165" t="s">
        <v>1</v>
      </c>
      <c r="F675" s="166" t="s">
        <v>648</v>
      </c>
      <c r="H675" s="165" t="s">
        <v>1</v>
      </c>
      <c r="L675" s="163"/>
      <c r="M675" s="167"/>
      <c r="N675" s="168"/>
      <c r="O675" s="168"/>
      <c r="P675" s="168"/>
      <c r="Q675" s="168"/>
      <c r="R675" s="168"/>
      <c r="S675" s="168"/>
      <c r="T675" s="169"/>
      <c r="AT675" s="165" t="s">
        <v>153</v>
      </c>
      <c r="AU675" s="165" t="s">
        <v>123</v>
      </c>
      <c r="AV675" s="13" t="s">
        <v>81</v>
      </c>
      <c r="AW675" s="13" t="s">
        <v>29</v>
      </c>
      <c r="AX675" s="13" t="s">
        <v>73</v>
      </c>
      <c r="AY675" s="165" t="s">
        <v>141</v>
      </c>
    </row>
    <row r="676" spans="1:65" s="14" customFormat="1" x14ac:dyDescent="0.2">
      <c r="B676" s="170"/>
      <c r="D676" s="164" t="s">
        <v>153</v>
      </c>
      <c r="E676" s="171" t="s">
        <v>1</v>
      </c>
      <c r="F676" s="172" t="s">
        <v>680</v>
      </c>
      <c r="H676" s="173">
        <v>1</v>
      </c>
      <c r="L676" s="170"/>
      <c r="M676" s="174"/>
      <c r="N676" s="175"/>
      <c r="O676" s="175"/>
      <c r="P676" s="175"/>
      <c r="Q676" s="175"/>
      <c r="R676" s="175"/>
      <c r="S676" s="175"/>
      <c r="T676" s="176"/>
      <c r="AT676" s="171" t="s">
        <v>153</v>
      </c>
      <c r="AU676" s="171" t="s">
        <v>123</v>
      </c>
      <c r="AV676" s="14" t="s">
        <v>123</v>
      </c>
      <c r="AW676" s="14" t="s">
        <v>29</v>
      </c>
      <c r="AX676" s="14" t="s">
        <v>81</v>
      </c>
      <c r="AY676" s="171" t="s">
        <v>141</v>
      </c>
    </row>
    <row r="677" spans="1:65" s="2" customFormat="1" ht="36" x14ac:dyDescent="0.2">
      <c r="A677" s="30"/>
      <c r="B677" s="119"/>
      <c r="C677" s="151" t="s">
        <v>685</v>
      </c>
      <c r="D677" s="151" t="s">
        <v>146</v>
      </c>
      <c r="E677" s="152" t="s">
        <v>686</v>
      </c>
      <c r="F677" s="153" t="s">
        <v>687</v>
      </c>
      <c r="G677" s="154" t="s">
        <v>249</v>
      </c>
      <c r="H677" s="155">
        <v>1</v>
      </c>
      <c r="I677" s="156"/>
      <c r="J677" s="156">
        <f>ROUND(I677*H677,2)</f>
        <v>0</v>
      </c>
      <c r="K677" s="153" t="s">
        <v>150</v>
      </c>
      <c r="L677" s="31"/>
      <c r="M677" s="157" t="s">
        <v>1</v>
      </c>
      <c r="N677" s="158" t="s">
        <v>39</v>
      </c>
      <c r="O677" s="159">
        <v>3.2749999999999999</v>
      </c>
      <c r="P677" s="159">
        <f>O677*H677</f>
        <v>3.2749999999999999</v>
      </c>
      <c r="Q677" s="159">
        <v>4.6999999999999999E-4</v>
      </c>
      <c r="R677" s="159">
        <f>Q677*H677</f>
        <v>4.6999999999999999E-4</v>
      </c>
      <c r="S677" s="159">
        <v>0</v>
      </c>
      <c r="T677" s="160">
        <f>S677*H677</f>
        <v>0</v>
      </c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R677" s="161" t="s">
        <v>307</v>
      </c>
      <c r="AT677" s="161" t="s">
        <v>146</v>
      </c>
      <c r="AU677" s="161" t="s">
        <v>123</v>
      </c>
      <c r="AY677" s="18" t="s">
        <v>141</v>
      </c>
      <c r="BE677" s="162">
        <f>IF(N677="základní",J677,0)</f>
        <v>0</v>
      </c>
      <c r="BF677" s="162">
        <f>IF(N677="snížená",J677,0)</f>
        <v>0</v>
      </c>
      <c r="BG677" s="162">
        <f>IF(N677="zákl. přenesená",J677,0)</f>
        <v>0</v>
      </c>
      <c r="BH677" s="162">
        <f>IF(N677="sníž. přenesená",J677,0)</f>
        <v>0</v>
      </c>
      <c r="BI677" s="162">
        <f>IF(N677="nulová",J677,0)</f>
        <v>0</v>
      </c>
      <c r="BJ677" s="18" t="s">
        <v>123</v>
      </c>
      <c r="BK677" s="162">
        <f>ROUND(I677*H677,2)</f>
        <v>0</v>
      </c>
      <c r="BL677" s="18" t="s">
        <v>307</v>
      </c>
      <c r="BM677" s="161" t="s">
        <v>688</v>
      </c>
    </row>
    <row r="678" spans="1:65" s="14" customFormat="1" x14ac:dyDescent="0.2">
      <c r="B678" s="170"/>
      <c r="D678" s="164" t="s">
        <v>153</v>
      </c>
      <c r="E678" s="171" t="s">
        <v>1</v>
      </c>
      <c r="F678" s="172" t="s">
        <v>689</v>
      </c>
      <c r="H678" s="173">
        <v>1</v>
      </c>
      <c r="L678" s="170"/>
      <c r="M678" s="174"/>
      <c r="N678" s="175"/>
      <c r="O678" s="175"/>
      <c r="P678" s="175"/>
      <c r="Q678" s="175"/>
      <c r="R678" s="175"/>
      <c r="S678" s="175"/>
      <c r="T678" s="176"/>
      <c r="AT678" s="171" t="s">
        <v>153</v>
      </c>
      <c r="AU678" s="171" t="s">
        <v>123</v>
      </c>
      <c r="AV678" s="14" t="s">
        <v>123</v>
      </c>
      <c r="AW678" s="14" t="s">
        <v>29</v>
      </c>
      <c r="AX678" s="14" t="s">
        <v>81</v>
      </c>
      <c r="AY678" s="171" t="s">
        <v>141</v>
      </c>
    </row>
    <row r="679" spans="1:65" s="2" customFormat="1" ht="24" x14ac:dyDescent="0.2">
      <c r="A679" s="30"/>
      <c r="B679" s="119"/>
      <c r="C679" s="191" t="s">
        <v>690</v>
      </c>
      <c r="D679" s="191" t="s">
        <v>364</v>
      </c>
      <c r="E679" s="192" t="s">
        <v>691</v>
      </c>
      <c r="F679" s="193" t="s">
        <v>692</v>
      </c>
      <c r="G679" s="194" t="s">
        <v>249</v>
      </c>
      <c r="H679" s="195">
        <v>1</v>
      </c>
      <c r="I679" s="196"/>
      <c r="J679" s="196">
        <f>ROUND(I679*H679,2)</f>
        <v>0</v>
      </c>
      <c r="K679" s="193" t="s">
        <v>1</v>
      </c>
      <c r="L679" s="197"/>
      <c r="M679" s="198" t="s">
        <v>1</v>
      </c>
      <c r="N679" s="199" t="s">
        <v>39</v>
      </c>
      <c r="O679" s="159">
        <v>0</v>
      </c>
      <c r="P679" s="159">
        <f>O679*H679</f>
        <v>0</v>
      </c>
      <c r="Q679" s="159">
        <v>1.7999999999999999E-2</v>
      </c>
      <c r="R679" s="159">
        <f>Q679*H679</f>
        <v>1.7999999999999999E-2</v>
      </c>
      <c r="S679" s="159">
        <v>0</v>
      </c>
      <c r="T679" s="160">
        <f>S679*H679</f>
        <v>0</v>
      </c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R679" s="161" t="s">
        <v>421</v>
      </c>
      <c r="AT679" s="161" t="s">
        <v>364</v>
      </c>
      <c r="AU679" s="161" t="s">
        <v>123</v>
      </c>
      <c r="AY679" s="18" t="s">
        <v>141</v>
      </c>
      <c r="BE679" s="162">
        <f>IF(N679="základní",J679,0)</f>
        <v>0</v>
      </c>
      <c r="BF679" s="162">
        <f>IF(N679="snížená",J679,0)</f>
        <v>0</v>
      </c>
      <c r="BG679" s="162">
        <f>IF(N679="zákl. přenesená",J679,0)</f>
        <v>0</v>
      </c>
      <c r="BH679" s="162">
        <f>IF(N679="sníž. přenesená",J679,0)</f>
        <v>0</v>
      </c>
      <c r="BI679" s="162">
        <f>IF(N679="nulová",J679,0)</f>
        <v>0</v>
      </c>
      <c r="BJ679" s="18" t="s">
        <v>123</v>
      </c>
      <c r="BK679" s="162">
        <f>ROUND(I679*H679,2)</f>
        <v>0</v>
      </c>
      <c r="BL679" s="18" t="s">
        <v>307</v>
      </c>
      <c r="BM679" s="161" t="s">
        <v>693</v>
      </c>
    </row>
    <row r="680" spans="1:65" s="13" customFormat="1" x14ac:dyDescent="0.2">
      <c r="B680" s="163"/>
      <c r="D680" s="164" t="s">
        <v>153</v>
      </c>
      <c r="E680" s="165" t="s">
        <v>1</v>
      </c>
      <c r="F680" s="166" t="s">
        <v>694</v>
      </c>
      <c r="H680" s="165" t="s">
        <v>1</v>
      </c>
      <c r="L680" s="163"/>
      <c r="M680" s="167"/>
      <c r="N680" s="168"/>
      <c r="O680" s="168"/>
      <c r="P680" s="168"/>
      <c r="Q680" s="168"/>
      <c r="R680" s="168"/>
      <c r="S680" s="168"/>
      <c r="T680" s="169"/>
      <c r="AT680" s="165" t="s">
        <v>153</v>
      </c>
      <c r="AU680" s="165" t="s">
        <v>123</v>
      </c>
      <c r="AV680" s="13" t="s">
        <v>81</v>
      </c>
      <c r="AW680" s="13" t="s">
        <v>29</v>
      </c>
      <c r="AX680" s="13" t="s">
        <v>73</v>
      </c>
      <c r="AY680" s="165" t="s">
        <v>141</v>
      </c>
    </row>
    <row r="681" spans="1:65" s="13" customFormat="1" x14ac:dyDescent="0.2">
      <c r="B681" s="163"/>
      <c r="D681" s="164" t="s">
        <v>153</v>
      </c>
      <c r="E681" s="165" t="s">
        <v>1</v>
      </c>
      <c r="F681" s="166" t="s">
        <v>695</v>
      </c>
      <c r="H681" s="165" t="s">
        <v>1</v>
      </c>
      <c r="L681" s="163"/>
      <c r="M681" s="167"/>
      <c r="N681" s="168"/>
      <c r="O681" s="168"/>
      <c r="P681" s="168"/>
      <c r="Q681" s="168"/>
      <c r="R681" s="168"/>
      <c r="S681" s="168"/>
      <c r="T681" s="169"/>
      <c r="AT681" s="165" t="s">
        <v>153</v>
      </c>
      <c r="AU681" s="165" t="s">
        <v>123</v>
      </c>
      <c r="AV681" s="13" t="s">
        <v>81</v>
      </c>
      <c r="AW681" s="13" t="s">
        <v>29</v>
      </c>
      <c r="AX681" s="13" t="s">
        <v>73</v>
      </c>
      <c r="AY681" s="165" t="s">
        <v>141</v>
      </c>
    </row>
    <row r="682" spans="1:65" s="13" customFormat="1" x14ac:dyDescent="0.2">
      <c r="B682" s="163"/>
      <c r="D682" s="164" t="s">
        <v>153</v>
      </c>
      <c r="E682" s="165" t="s">
        <v>1</v>
      </c>
      <c r="F682" s="166" t="s">
        <v>696</v>
      </c>
      <c r="H682" s="165" t="s">
        <v>1</v>
      </c>
      <c r="L682" s="163"/>
      <c r="M682" s="167"/>
      <c r="N682" s="168"/>
      <c r="O682" s="168"/>
      <c r="P682" s="168"/>
      <c r="Q682" s="168"/>
      <c r="R682" s="168"/>
      <c r="S682" s="168"/>
      <c r="T682" s="169"/>
      <c r="AT682" s="165" t="s">
        <v>153</v>
      </c>
      <c r="AU682" s="165" t="s">
        <v>123</v>
      </c>
      <c r="AV682" s="13" t="s">
        <v>81</v>
      </c>
      <c r="AW682" s="13" t="s">
        <v>29</v>
      </c>
      <c r="AX682" s="13" t="s">
        <v>73</v>
      </c>
      <c r="AY682" s="165" t="s">
        <v>141</v>
      </c>
    </row>
    <row r="683" spans="1:65" s="14" customFormat="1" x14ac:dyDescent="0.2">
      <c r="B683" s="170"/>
      <c r="D683" s="164" t="s">
        <v>153</v>
      </c>
      <c r="E683" s="171" t="s">
        <v>1</v>
      </c>
      <c r="F683" s="172" t="s">
        <v>689</v>
      </c>
      <c r="H683" s="173">
        <v>1</v>
      </c>
      <c r="L683" s="170"/>
      <c r="M683" s="174"/>
      <c r="N683" s="175"/>
      <c r="O683" s="175"/>
      <c r="P683" s="175"/>
      <c r="Q683" s="175"/>
      <c r="R683" s="175"/>
      <c r="S683" s="175"/>
      <c r="T683" s="176"/>
      <c r="AT683" s="171" t="s">
        <v>153</v>
      </c>
      <c r="AU683" s="171" t="s">
        <v>123</v>
      </c>
      <c r="AV683" s="14" t="s">
        <v>123</v>
      </c>
      <c r="AW683" s="14" t="s">
        <v>29</v>
      </c>
      <c r="AX683" s="14" t="s">
        <v>81</v>
      </c>
      <c r="AY683" s="171" t="s">
        <v>141</v>
      </c>
    </row>
    <row r="684" spans="1:65" s="2" customFormat="1" ht="24" x14ac:dyDescent="0.2">
      <c r="A684" s="30"/>
      <c r="B684" s="119"/>
      <c r="C684" s="151" t="s">
        <v>697</v>
      </c>
      <c r="D684" s="151" t="s">
        <v>146</v>
      </c>
      <c r="E684" s="152" t="s">
        <v>698</v>
      </c>
      <c r="F684" s="153" t="s">
        <v>699</v>
      </c>
      <c r="G684" s="154" t="s">
        <v>249</v>
      </c>
      <c r="H684" s="155">
        <v>3</v>
      </c>
      <c r="I684" s="156"/>
      <c r="J684" s="156">
        <f>ROUND(I684*H684,2)</f>
        <v>0</v>
      </c>
      <c r="K684" s="153" t="s">
        <v>1</v>
      </c>
      <c r="L684" s="31"/>
      <c r="M684" s="157" t="s">
        <v>1</v>
      </c>
      <c r="N684" s="158" t="s">
        <v>39</v>
      </c>
      <c r="O684" s="159">
        <v>0</v>
      </c>
      <c r="P684" s="159">
        <f>O684*H684</f>
        <v>0</v>
      </c>
      <c r="Q684" s="159">
        <v>0</v>
      </c>
      <c r="R684" s="159">
        <f>Q684*H684</f>
        <v>0</v>
      </c>
      <c r="S684" s="159">
        <v>0</v>
      </c>
      <c r="T684" s="160">
        <f>S684*H684</f>
        <v>0</v>
      </c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R684" s="161" t="s">
        <v>307</v>
      </c>
      <c r="AT684" s="161" t="s">
        <v>146</v>
      </c>
      <c r="AU684" s="161" t="s">
        <v>123</v>
      </c>
      <c r="AY684" s="18" t="s">
        <v>141</v>
      </c>
      <c r="BE684" s="162">
        <f>IF(N684="základní",J684,0)</f>
        <v>0</v>
      </c>
      <c r="BF684" s="162">
        <f>IF(N684="snížená",J684,0)</f>
        <v>0</v>
      </c>
      <c r="BG684" s="162">
        <f>IF(N684="zákl. přenesená",J684,0)</f>
        <v>0</v>
      </c>
      <c r="BH684" s="162">
        <f>IF(N684="sníž. přenesená",J684,0)</f>
        <v>0</v>
      </c>
      <c r="BI684" s="162">
        <f>IF(N684="nulová",J684,0)</f>
        <v>0</v>
      </c>
      <c r="BJ684" s="18" t="s">
        <v>123</v>
      </c>
      <c r="BK684" s="162">
        <f>ROUND(I684*H684,2)</f>
        <v>0</v>
      </c>
      <c r="BL684" s="18" t="s">
        <v>307</v>
      </c>
      <c r="BM684" s="161" t="s">
        <v>700</v>
      </c>
    </row>
    <row r="685" spans="1:65" s="13" customFormat="1" x14ac:dyDescent="0.2">
      <c r="B685" s="163"/>
      <c r="D685" s="164" t="s">
        <v>153</v>
      </c>
      <c r="E685" s="165" t="s">
        <v>1</v>
      </c>
      <c r="F685" s="166" t="s">
        <v>696</v>
      </c>
      <c r="H685" s="165" t="s">
        <v>1</v>
      </c>
      <c r="L685" s="163"/>
      <c r="M685" s="167"/>
      <c r="N685" s="168"/>
      <c r="O685" s="168"/>
      <c r="P685" s="168"/>
      <c r="Q685" s="168"/>
      <c r="R685" s="168"/>
      <c r="S685" s="168"/>
      <c r="T685" s="169"/>
      <c r="AT685" s="165" t="s">
        <v>153</v>
      </c>
      <c r="AU685" s="165" t="s">
        <v>123</v>
      </c>
      <c r="AV685" s="13" t="s">
        <v>81</v>
      </c>
      <c r="AW685" s="13" t="s">
        <v>29</v>
      </c>
      <c r="AX685" s="13" t="s">
        <v>73</v>
      </c>
      <c r="AY685" s="165" t="s">
        <v>141</v>
      </c>
    </row>
    <row r="686" spans="1:65" s="13" customFormat="1" x14ac:dyDescent="0.2">
      <c r="B686" s="163"/>
      <c r="D686" s="164" t="s">
        <v>153</v>
      </c>
      <c r="E686" s="165" t="s">
        <v>1</v>
      </c>
      <c r="F686" s="166" t="s">
        <v>701</v>
      </c>
      <c r="H686" s="165" t="s">
        <v>1</v>
      </c>
      <c r="L686" s="163"/>
      <c r="M686" s="167"/>
      <c r="N686" s="168"/>
      <c r="O686" s="168"/>
      <c r="P686" s="168"/>
      <c r="Q686" s="168"/>
      <c r="R686" s="168"/>
      <c r="S686" s="168"/>
      <c r="T686" s="169"/>
      <c r="AT686" s="165" t="s">
        <v>153</v>
      </c>
      <c r="AU686" s="165" t="s">
        <v>123</v>
      </c>
      <c r="AV686" s="13" t="s">
        <v>81</v>
      </c>
      <c r="AW686" s="13" t="s">
        <v>29</v>
      </c>
      <c r="AX686" s="13" t="s">
        <v>73</v>
      </c>
      <c r="AY686" s="165" t="s">
        <v>141</v>
      </c>
    </row>
    <row r="687" spans="1:65" s="14" customFormat="1" x14ac:dyDescent="0.2">
      <c r="B687" s="170"/>
      <c r="D687" s="164" t="s">
        <v>153</v>
      </c>
      <c r="E687" s="171" t="s">
        <v>1</v>
      </c>
      <c r="F687" s="172" t="s">
        <v>702</v>
      </c>
      <c r="H687" s="173">
        <v>3</v>
      </c>
      <c r="L687" s="170"/>
      <c r="M687" s="174"/>
      <c r="N687" s="175"/>
      <c r="O687" s="175"/>
      <c r="P687" s="175"/>
      <c r="Q687" s="175"/>
      <c r="R687" s="175"/>
      <c r="S687" s="175"/>
      <c r="T687" s="176"/>
      <c r="AT687" s="171" t="s">
        <v>153</v>
      </c>
      <c r="AU687" s="171" t="s">
        <v>123</v>
      </c>
      <c r="AV687" s="14" t="s">
        <v>123</v>
      </c>
      <c r="AW687" s="14" t="s">
        <v>29</v>
      </c>
      <c r="AX687" s="14" t="s">
        <v>81</v>
      </c>
      <c r="AY687" s="171" t="s">
        <v>141</v>
      </c>
    </row>
    <row r="688" spans="1:65" s="2" customFormat="1" ht="36" x14ac:dyDescent="0.2">
      <c r="A688" s="30"/>
      <c r="B688" s="119"/>
      <c r="C688" s="151" t="s">
        <v>703</v>
      </c>
      <c r="D688" s="151" t="s">
        <v>146</v>
      </c>
      <c r="E688" s="152" t="s">
        <v>686</v>
      </c>
      <c r="F688" s="153" t="s">
        <v>687</v>
      </c>
      <c r="G688" s="154" t="s">
        <v>249</v>
      </c>
      <c r="H688" s="155">
        <v>3</v>
      </c>
      <c r="I688" s="156"/>
      <c r="J688" s="156">
        <f>ROUND(I688*H688,2)</f>
        <v>0</v>
      </c>
      <c r="K688" s="153" t="s">
        <v>150</v>
      </c>
      <c r="L688" s="31"/>
      <c r="M688" s="157" t="s">
        <v>1</v>
      </c>
      <c r="N688" s="158" t="s">
        <v>39</v>
      </c>
      <c r="O688" s="159">
        <v>3.2749999999999999</v>
      </c>
      <c r="P688" s="159">
        <f>O688*H688</f>
        <v>9.8249999999999993</v>
      </c>
      <c r="Q688" s="159">
        <v>4.6999999999999999E-4</v>
      </c>
      <c r="R688" s="159">
        <f>Q688*H688</f>
        <v>1.41E-3</v>
      </c>
      <c r="S688" s="159">
        <v>0</v>
      </c>
      <c r="T688" s="160">
        <f>S688*H688</f>
        <v>0</v>
      </c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R688" s="161" t="s">
        <v>307</v>
      </c>
      <c r="AT688" s="161" t="s">
        <v>146</v>
      </c>
      <c r="AU688" s="161" t="s">
        <v>123</v>
      </c>
      <c r="AY688" s="18" t="s">
        <v>141</v>
      </c>
      <c r="BE688" s="162">
        <f>IF(N688="základní",J688,0)</f>
        <v>0</v>
      </c>
      <c r="BF688" s="162">
        <f>IF(N688="snížená",J688,0)</f>
        <v>0</v>
      </c>
      <c r="BG688" s="162">
        <f>IF(N688="zákl. přenesená",J688,0)</f>
        <v>0</v>
      </c>
      <c r="BH688" s="162">
        <f>IF(N688="sníž. přenesená",J688,0)</f>
        <v>0</v>
      </c>
      <c r="BI688" s="162">
        <f>IF(N688="nulová",J688,0)</f>
        <v>0</v>
      </c>
      <c r="BJ688" s="18" t="s">
        <v>123</v>
      </c>
      <c r="BK688" s="162">
        <f>ROUND(I688*H688,2)</f>
        <v>0</v>
      </c>
      <c r="BL688" s="18" t="s">
        <v>307</v>
      </c>
      <c r="BM688" s="161" t="s">
        <v>704</v>
      </c>
    </row>
    <row r="689" spans="1:65" s="14" customFormat="1" x14ac:dyDescent="0.2">
      <c r="B689" s="170"/>
      <c r="D689" s="164" t="s">
        <v>153</v>
      </c>
      <c r="E689" s="171" t="s">
        <v>1</v>
      </c>
      <c r="F689" s="172" t="s">
        <v>705</v>
      </c>
      <c r="H689" s="173">
        <v>2</v>
      </c>
      <c r="L689" s="170"/>
      <c r="M689" s="174"/>
      <c r="N689" s="175"/>
      <c r="O689" s="175"/>
      <c r="P689" s="175"/>
      <c r="Q689" s="175"/>
      <c r="R689" s="175"/>
      <c r="S689" s="175"/>
      <c r="T689" s="176"/>
      <c r="AT689" s="171" t="s">
        <v>153</v>
      </c>
      <c r="AU689" s="171" t="s">
        <v>123</v>
      </c>
      <c r="AV689" s="14" t="s">
        <v>123</v>
      </c>
      <c r="AW689" s="14" t="s">
        <v>29</v>
      </c>
      <c r="AX689" s="14" t="s">
        <v>73</v>
      </c>
      <c r="AY689" s="171" t="s">
        <v>141</v>
      </c>
    </row>
    <row r="690" spans="1:65" s="14" customFormat="1" x14ac:dyDescent="0.2">
      <c r="B690" s="170"/>
      <c r="D690" s="164" t="s">
        <v>153</v>
      </c>
      <c r="E690" s="171" t="s">
        <v>1</v>
      </c>
      <c r="F690" s="172" t="s">
        <v>706</v>
      </c>
      <c r="H690" s="173">
        <v>1</v>
      </c>
      <c r="L690" s="170"/>
      <c r="M690" s="174"/>
      <c r="N690" s="175"/>
      <c r="O690" s="175"/>
      <c r="P690" s="175"/>
      <c r="Q690" s="175"/>
      <c r="R690" s="175"/>
      <c r="S690" s="175"/>
      <c r="T690" s="176"/>
      <c r="AT690" s="171" t="s">
        <v>153</v>
      </c>
      <c r="AU690" s="171" t="s">
        <v>123</v>
      </c>
      <c r="AV690" s="14" t="s">
        <v>123</v>
      </c>
      <c r="AW690" s="14" t="s">
        <v>29</v>
      </c>
      <c r="AX690" s="14" t="s">
        <v>73</v>
      </c>
      <c r="AY690" s="171" t="s">
        <v>141</v>
      </c>
    </row>
    <row r="691" spans="1:65" s="15" customFormat="1" x14ac:dyDescent="0.2">
      <c r="B691" s="177"/>
      <c r="D691" s="164" t="s">
        <v>153</v>
      </c>
      <c r="E691" s="178" t="s">
        <v>1</v>
      </c>
      <c r="F691" s="179" t="s">
        <v>160</v>
      </c>
      <c r="H691" s="180">
        <v>3</v>
      </c>
      <c r="L691" s="177"/>
      <c r="M691" s="181"/>
      <c r="N691" s="182"/>
      <c r="O691" s="182"/>
      <c r="P691" s="182"/>
      <c r="Q691" s="182"/>
      <c r="R691" s="182"/>
      <c r="S691" s="182"/>
      <c r="T691" s="183"/>
      <c r="AT691" s="178" t="s">
        <v>153</v>
      </c>
      <c r="AU691" s="178" t="s">
        <v>123</v>
      </c>
      <c r="AV691" s="15" t="s">
        <v>151</v>
      </c>
      <c r="AW691" s="15" t="s">
        <v>29</v>
      </c>
      <c r="AX691" s="15" t="s">
        <v>81</v>
      </c>
      <c r="AY691" s="178" t="s">
        <v>141</v>
      </c>
    </row>
    <row r="692" spans="1:65" s="2" customFormat="1" ht="24" x14ac:dyDescent="0.2">
      <c r="A692" s="30"/>
      <c r="B692" s="119"/>
      <c r="C692" s="191" t="s">
        <v>707</v>
      </c>
      <c r="D692" s="191" t="s">
        <v>364</v>
      </c>
      <c r="E692" s="192" t="s">
        <v>708</v>
      </c>
      <c r="F692" s="193" t="s">
        <v>709</v>
      </c>
      <c r="G692" s="194" t="s">
        <v>249</v>
      </c>
      <c r="H692" s="195">
        <v>1</v>
      </c>
      <c r="I692" s="196"/>
      <c r="J692" s="196">
        <f>ROUND(I692*H692,2)</f>
        <v>0</v>
      </c>
      <c r="K692" s="193" t="s">
        <v>1</v>
      </c>
      <c r="L692" s="197"/>
      <c r="M692" s="198" t="s">
        <v>1</v>
      </c>
      <c r="N692" s="199" t="s">
        <v>39</v>
      </c>
      <c r="O692" s="159">
        <v>0</v>
      </c>
      <c r="P692" s="159">
        <f>O692*H692</f>
        <v>0</v>
      </c>
      <c r="Q692" s="159">
        <v>1.6E-2</v>
      </c>
      <c r="R692" s="159">
        <f>Q692*H692</f>
        <v>1.6E-2</v>
      </c>
      <c r="S692" s="159">
        <v>0</v>
      </c>
      <c r="T692" s="160">
        <f>S692*H692</f>
        <v>0</v>
      </c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R692" s="161" t="s">
        <v>421</v>
      </c>
      <c r="AT692" s="161" t="s">
        <v>364</v>
      </c>
      <c r="AU692" s="161" t="s">
        <v>123</v>
      </c>
      <c r="AY692" s="18" t="s">
        <v>141</v>
      </c>
      <c r="BE692" s="162">
        <f>IF(N692="základní",J692,0)</f>
        <v>0</v>
      </c>
      <c r="BF692" s="162">
        <f>IF(N692="snížená",J692,0)</f>
        <v>0</v>
      </c>
      <c r="BG692" s="162">
        <f>IF(N692="zákl. přenesená",J692,0)</f>
        <v>0</v>
      </c>
      <c r="BH692" s="162">
        <f>IF(N692="sníž. přenesená",J692,0)</f>
        <v>0</v>
      </c>
      <c r="BI692" s="162">
        <f>IF(N692="nulová",J692,0)</f>
        <v>0</v>
      </c>
      <c r="BJ692" s="18" t="s">
        <v>123</v>
      </c>
      <c r="BK692" s="162">
        <f>ROUND(I692*H692,2)</f>
        <v>0</v>
      </c>
      <c r="BL692" s="18" t="s">
        <v>307</v>
      </c>
      <c r="BM692" s="161" t="s">
        <v>710</v>
      </c>
    </row>
    <row r="693" spans="1:65" s="13" customFormat="1" x14ac:dyDescent="0.2">
      <c r="B693" s="163"/>
      <c r="D693" s="164" t="s">
        <v>153</v>
      </c>
      <c r="E693" s="165" t="s">
        <v>1</v>
      </c>
      <c r="F693" s="166" t="s">
        <v>694</v>
      </c>
      <c r="H693" s="165" t="s">
        <v>1</v>
      </c>
      <c r="L693" s="163"/>
      <c r="M693" s="167"/>
      <c r="N693" s="168"/>
      <c r="O693" s="168"/>
      <c r="P693" s="168"/>
      <c r="Q693" s="168"/>
      <c r="R693" s="168"/>
      <c r="S693" s="168"/>
      <c r="T693" s="169"/>
      <c r="AT693" s="165" t="s">
        <v>153</v>
      </c>
      <c r="AU693" s="165" t="s">
        <v>123</v>
      </c>
      <c r="AV693" s="13" t="s">
        <v>81</v>
      </c>
      <c r="AW693" s="13" t="s">
        <v>29</v>
      </c>
      <c r="AX693" s="13" t="s">
        <v>73</v>
      </c>
      <c r="AY693" s="165" t="s">
        <v>141</v>
      </c>
    </row>
    <row r="694" spans="1:65" s="13" customFormat="1" x14ac:dyDescent="0.2">
      <c r="B694" s="163"/>
      <c r="D694" s="164" t="s">
        <v>153</v>
      </c>
      <c r="E694" s="165" t="s">
        <v>1</v>
      </c>
      <c r="F694" s="166" t="s">
        <v>695</v>
      </c>
      <c r="H694" s="165" t="s">
        <v>1</v>
      </c>
      <c r="L694" s="163"/>
      <c r="M694" s="167"/>
      <c r="N694" s="168"/>
      <c r="O694" s="168"/>
      <c r="P694" s="168"/>
      <c r="Q694" s="168"/>
      <c r="R694" s="168"/>
      <c r="S694" s="168"/>
      <c r="T694" s="169"/>
      <c r="AT694" s="165" t="s">
        <v>153</v>
      </c>
      <c r="AU694" s="165" t="s">
        <v>123</v>
      </c>
      <c r="AV694" s="13" t="s">
        <v>81</v>
      </c>
      <c r="AW694" s="13" t="s">
        <v>29</v>
      </c>
      <c r="AX694" s="13" t="s">
        <v>73</v>
      </c>
      <c r="AY694" s="165" t="s">
        <v>141</v>
      </c>
    </row>
    <row r="695" spans="1:65" s="13" customFormat="1" x14ac:dyDescent="0.2">
      <c r="B695" s="163"/>
      <c r="D695" s="164" t="s">
        <v>153</v>
      </c>
      <c r="E695" s="165" t="s">
        <v>1</v>
      </c>
      <c r="F695" s="166" t="s">
        <v>696</v>
      </c>
      <c r="H695" s="165" t="s">
        <v>1</v>
      </c>
      <c r="L695" s="163"/>
      <c r="M695" s="167"/>
      <c r="N695" s="168"/>
      <c r="O695" s="168"/>
      <c r="P695" s="168"/>
      <c r="Q695" s="168"/>
      <c r="R695" s="168"/>
      <c r="S695" s="168"/>
      <c r="T695" s="169"/>
      <c r="AT695" s="165" t="s">
        <v>153</v>
      </c>
      <c r="AU695" s="165" t="s">
        <v>123</v>
      </c>
      <c r="AV695" s="13" t="s">
        <v>81</v>
      </c>
      <c r="AW695" s="13" t="s">
        <v>29</v>
      </c>
      <c r="AX695" s="13" t="s">
        <v>73</v>
      </c>
      <c r="AY695" s="165" t="s">
        <v>141</v>
      </c>
    </row>
    <row r="696" spans="1:65" s="14" customFormat="1" x14ac:dyDescent="0.2">
      <c r="B696" s="170"/>
      <c r="D696" s="164" t="s">
        <v>153</v>
      </c>
      <c r="E696" s="171" t="s">
        <v>1</v>
      </c>
      <c r="F696" s="172" t="s">
        <v>711</v>
      </c>
      <c r="H696" s="173">
        <v>1</v>
      </c>
      <c r="L696" s="170"/>
      <c r="M696" s="174"/>
      <c r="N696" s="175"/>
      <c r="O696" s="175"/>
      <c r="P696" s="175"/>
      <c r="Q696" s="175"/>
      <c r="R696" s="175"/>
      <c r="S696" s="175"/>
      <c r="T696" s="176"/>
      <c r="AT696" s="171" t="s">
        <v>153</v>
      </c>
      <c r="AU696" s="171" t="s">
        <v>123</v>
      </c>
      <c r="AV696" s="14" t="s">
        <v>123</v>
      </c>
      <c r="AW696" s="14" t="s">
        <v>29</v>
      </c>
      <c r="AX696" s="14" t="s">
        <v>81</v>
      </c>
      <c r="AY696" s="171" t="s">
        <v>141</v>
      </c>
    </row>
    <row r="697" spans="1:65" s="2" customFormat="1" ht="24" x14ac:dyDescent="0.2">
      <c r="A697" s="30"/>
      <c r="B697" s="119"/>
      <c r="C697" s="191" t="s">
        <v>712</v>
      </c>
      <c r="D697" s="191" t="s">
        <v>364</v>
      </c>
      <c r="E697" s="192" t="s">
        <v>713</v>
      </c>
      <c r="F697" s="193" t="s">
        <v>714</v>
      </c>
      <c r="G697" s="194" t="s">
        <v>249</v>
      </c>
      <c r="H697" s="195">
        <v>1</v>
      </c>
      <c r="I697" s="196"/>
      <c r="J697" s="196">
        <f>ROUND(I697*H697,2)</f>
        <v>0</v>
      </c>
      <c r="K697" s="193" t="s">
        <v>1</v>
      </c>
      <c r="L697" s="197"/>
      <c r="M697" s="198" t="s">
        <v>1</v>
      </c>
      <c r="N697" s="199" t="s">
        <v>39</v>
      </c>
      <c r="O697" s="159">
        <v>0</v>
      </c>
      <c r="P697" s="159">
        <f>O697*H697</f>
        <v>0</v>
      </c>
      <c r="Q697" s="159">
        <v>1.6E-2</v>
      </c>
      <c r="R697" s="159">
        <f>Q697*H697</f>
        <v>1.6E-2</v>
      </c>
      <c r="S697" s="159">
        <v>0</v>
      </c>
      <c r="T697" s="160">
        <f>S697*H697</f>
        <v>0</v>
      </c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R697" s="161" t="s">
        <v>421</v>
      </c>
      <c r="AT697" s="161" t="s">
        <v>364</v>
      </c>
      <c r="AU697" s="161" t="s">
        <v>123</v>
      </c>
      <c r="AY697" s="18" t="s">
        <v>141</v>
      </c>
      <c r="BE697" s="162">
        <f>IF(N697="základní",J697,0)</f>
        <v>0</v>
      </c>
      <c r="BF697" s="162">
        <f>IF(N697="snížená",J697,0)</f>
        <v>0</v>
      </c>
      <c r="BG697" s="162">
        <f>IF(N697="zákl. přenesená",J697,0)</f>
        <v>0</v>
      </c>
      <c r="BH697" s="162">
        <f>IF(N697="sníž. přenesená",J697,0)</f>
        <v>0</v>
      </c>
      <c r="BI697" s="162">
        <f>IF(N697="nulová",J697,0)</f>
        <v>0</v>
      </c>
      <c r="BJ697" s="18" t="s">
        <v>123</v>
      </c>
      <c r="BK697" s="162">
        <f>ROUND(I697*H697,2)</f>
        <v>0</v>
      </c>
      <c r="BL697" s="18" t="s">
        <v>307</v>
      </c>
      <c r="BM697" s="161" t="s">
        <v>715</v>
      </c>
    </row>
    <row r="698" spans="1:65" s="13" customFormat="1" x14ac:dyDescent="0.2">
      <c r="B698" s="163"/>
      <c r="D698" s="164" t="s">
        <v>153</v>
      </c>
      <c r="E698" s="165" t="s">
        <v>1</v>
      </c>
      <c r="F698" s="166" t="s">
        <v>694</v>
      </c>
      <c r="H698" s="165" t="s">
        <v>1</v>
      </c>
      <c r="L698" s="163"/>
      <c r="M698" s="167"/>
      <c r="N698" s="168"/>
      <c r="O698" s="168"/>
      <c r="P698" s="168"/>
      <c r="Q698" s="168"/>
      <c r="R698" s="168"/>
      <c r="S698" s="168"/>
      <c r="T698" s="169"/>
      <c r="AT698" s="165" t="s">
        <v>153</v>
      </c>
      <c r="AU698" s="165" t="s">
        <v>123</v>
      </c>
      <c r="AV698" s="13" t="s">
        <v>81</v>
      </c>
      <c r="AW698" s="13" t="s">
        <v>29</v>
      </c>
      <c r="AX698" s="13" t="s">
        <v>73</v>
      </c>
      <c r="AY698" s="165" t="s">
        <v>141</v>
      </c>
    </row>
    <row r="699" spans="1:65" s="13" customFormat="1" x14ac:dyDescent="0.2">
      <c r="B699" s="163"/>
      <c r="D699" s="164" t="s">
        <v>153</v>
      </c>
      <c r="E699" s="165" t="s">
        <v>1</v>
      </c>
      <c r="F699" s="166" t="s">
        <v>695</v>
      </c>
      <c r="H699" s="165" t="s">
        <v>1</v>
      </c>
      <c r="L699" s="163"/>
      <c r="M699" s="167"/>
      <c r="N699" s="168"/>
      <c r="O699" s="168"/>
      <c r="P699" s="168"/>
      <c r="Q699" s="168"/>
      <c r="R699" s="168"/>
      <c r="S699" s="168"/>
      <c r="T699" s="169"/>
      <c r="AT699" s="165" t="s">
        <v>153</v>
      </c>
      <c r="AU699" s="165" t="s">
        <v>123</v>
      </c>
      <c r="AV699" s="13" t="s">
        <v>81</v>
      </c>
      <c r="AW699" s="13" t="s">
        <v>29</v>
      </c>
      <c r="AX699" s="13" t="s">
        <v>73</v>
      </c>
      <c r="AY699" s="165" t="s">
        <v>141</v>
      </c>
    </row>
    <row r="700" spans="1:65" s="13" customFormat="1" x14ac:dyDescent="0.2">
      <c r="B700" s="163"/>
      <c r="D700" s="164" t="s">
        <v>153</v>
      </c>
      <c r="E700" s="165" t="s">
        <v>1</v>
      </c>
      <c r="F700" s="166" t="s">
        <v>696</v>
      </c>
      <c r="H700" s="165" t="s">
        <v>1</v>
      </c>
      <c r="L700" s="163"/>
      <c r="M700" s="167"/>
      <c r="N700" s="168"/>
      <c r="O700" s="168"/>
      <c r="P700" s="168"/>
      <c r="Q700" s="168"/>
      <c r="R700" s="168"/>
      <c r="S700" s="168"/>
      <c r="T700" s="169"/>
      <c r="AT700" s="165" t="s">
        <v>153</v>
      </c>
      <c r="AU700" s="165" t="s">
        <v>123</v>
      </c>
      <c r="AV700" s="13" t="s">
        <v>81</v>
      </c>
      <c r="AW700" s="13" t="s">
        <v>29</v>
      </c>
      <c r="AX700" s="13" t="s">
        <v>73</v>
      </c>
      <c r="AY700" s="165" t="s">
        <v>141</v>
      </c>
    </row>
    <row r="701" spans="1:65" s="14" customFormat="1" x14ac:dyDescent="0.2">
      <c r="B701" s="170"/>
      <c r="D701" s="164" t="s">
        <v>153</v>
      </c>
      <c r="E701" s="171" t="s">
        <v>1</v>
      </c>
      <c r="F701" s="172" t="s">
        <v>706</v>
      </c>
      <c r="H701" s="173">
        <v>1</v>
      </c>
      <c r="L701" s="170"/>
      <c r="M701" s="174"/>
      <c r="N701" s="175"/>
      <c r="O701" s="175"/>
      <c r="P701" s="175"/>
      <c r="Q701" s="175"/>
      <c r="R701" s="175"/>
      <c r="S701" s="175"/>
      <c r="T701" s="176"/>
      <c r="AT701" s="171" t="s">
        <v>153</v>
      </c>
      <c r="AU701" s="171" t="s">
        <v>123</v>
      </c>
      <c r="AV701" s="14" t="s">
        <v>123</v>
      </c>
      <c r="AW701" s="14" t="s">
        <v>29</v>
      </c>
      <c r="AX701" s="14" t="s">
        <v>81</v>
      </c>
      <c r="AY701" s="171" t="s">
        <v>141</v>
      </c>
    </row>
    <row r="702" spans="1:65" s="2" customFormat="1" ht="24" x14ac:dyDescent="0.2">
      <c r="A702" s="30"/>
      <c r="B702" s="119"/>
      <c r="C702" s="151" t="s">
        <v>716</v>
      </c>
      <c r="D702" s="151" t="s">
        <v>146</v>
      </c>
      <c r="E702" s="152" t="s">
        <v>717</v>
      </c>
      <c r="F702" s="153" t="s">
        <v>718</v>
      </c>
      <c r="G702" s="154" t="s">
        <v>249</v>
      </c>
      <c r="H702" s="155">
        <v>1</v>
      </c>
      <c r="I702" s="156"/>
      <c r="J702" s="156">
        <f>ROUND(I702*H702,2)</f>
        <v>0</v>
      </c>
      <c r="K702" s="153" t="s">
        <v>1</v>
      </c>
      <c r="L702" s="31"/>
      <c r="M702" s="157" t="s">
        <v>1</v>
      </c>
      <c r="N702" s="158" t="s">
        <v>39</v>
      </c>
      <c r="O702" s="159">
        <v>0</v>
      </c>
      <c r="P702" s="159">
        <f>O702*H702</f>
        <v>0</v>
      </c>
      <c r="Q702" s="159">
        <v>0</v>
      </c>
      <c r="R702" s="159">
        <f>Q702*H702</f>
        <v>0</v>
      </c>
      <c r="S702" s="159">
        <v>0</v>
      </c>
      <c r="T702" s="160">
        <f>S702*H702</f>
        <v>0</v>
      </c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R702" s="161" t="s">
        <v>307</v>
      </c>
      <c r="AT702" s="161" t="s">
        <v>146</v>
      </c>
      <c r="AU702" s="161" t="s">
        <v>123</v>
      </c>
      <c r="AY702" s="18" t="s">
        <v>141</v>
      </c>
      <c r="BE702" s="162">
        <f>IF(N702="základní",J702,0)</f>
        <v>0</v>
      </c>
      <c r="BF702" s="162">
        <f>IF(N702="snížená",J702,0)</f>
        <v>0</v>
      </c>
      <c r="BG702" s="162">
        <f>IF(N702="zákl. přenesená",J702,0)</f>
        <v>0</v>
      </c>
      <c r="BH702" s="162">
        <f>IF(N702="sníž. přenesená",J702,0)</f>
        <v>0</v>
      </c>
      <c r="BI702" s="162">
        <f>IF(N702="nulová",J702,0)</f>
        <v>0</v>
      </c>
      <c r="BJ702" s="18" t="s">
        <v>123</v>
      </c>
      <c r="BK702" s="162">
        <f>ROUND(I702*H702,2)</f>
        <v>0</v>
      </c>
      <c r="BL702" s="18" t="s">
        <v>307</v>
      </c>
      <c r="BM702" s="161" t="s">
        <v>719</v>
      </c>
    </row>
    <row r="703" spans="1:65" s="13" customFormat="1" x14ac:dyDescent="0.2">
      <c r="B703" s="163"/>
      <c r="D703" s="164" t="s">
        <v>153</v>
      </c>
      <c r="E703" s="165" t="s">
        <v>1</v>
      </c>
      <c r="F703" s="166" t="s">
        <v>720</v>
      </c>
      <c r="H703" s="165" t="s">
        <v>1</v>
      </c>
      <c r="L703" s="163"/>
      <c r="M703" s="167"/>
      <c r="N703" s="168"/>
      <c r="O703" s="168"/>
      <c r="P703" s="168"/>
      <c r="Q703" s="168"/>
      <c r="R703" s="168"/>
      <c r="S703" s="168"/>
      <c r="T703" s="169"/>
      <c r="AT703" s="165" t="s">
        <v>153</v>
      </c>
      <c r="AU703" s="165" t="s">
        <v>123</v>
      </c>
      <c r="AV703" s="13" t="s">
        <v>81</v>
      </c>
      <c r="AW703" s="13" t="s">
        <v>29</v>
      </c>
      <c r="AX703" s="13" t="s">
        <v>73</v>
      </c>
      <c r="AY703" s="165" t="s">
        <v>141</v>
      </c>
    </row>
    <row r="704" spans="1:65" s="14" customFormat="1" x14ac:dyDescent="0.2">
      <c r="B704" s="170"/>
      <c r="D704" s="164" t="s">
        <v>153</v>
      </c>
      <c r="E704" s="171" t="s">
        <v>1</v>
      </c>
      <c r="F704" s="172" t="s">
        <v>81</v>
      </c>
      <c r="H704" s="173">
        <v>1</v>
      </c>
      <c r="L704" s="170"/>
      <c r="M704" s="174"/>
      <c r="N704" s="175"/>
      <c r="O704" s="175"/>
      <c r="P704" s="175"/>
      <c r="Q704" s="175"/>
      <c r="R704" s="175"/>
      <c r="S704" s="175"/>
      <c r="T704" s="176"/>
      <c r="AT704" s="171" t="s">
        <v>153</v>
      </c>
      <c r="AU704" s="171" t="s">
        <v>123</v>
      </c>
      <c r="AV704" s="14" t="s">
        <v>123</v>
      </c>
      <c r="AW704" s="14" t="s">
        <v>29</v>
      </c>
      <c r="AX704" s="14" t="s">
        <v>81</v>
      </c>
      <c r="AY704" s="171" t="s">
        <v>141</v>
      </c>
    </row>
    <row r="705" spans="1:65" s="2" customFormat="1" ht="24" x14ac:dyDescent="0.2">
      <c r="A705" s="30"/>
      <c r="B705" s="119"/>
      <c r="C705" s="151" t="s">
        <v>721</v>
      </c>
      <c r="D705" s="151" t="s">
        <v>146</v>
      </c>
      <c r="E705" s="152" t="s">
        <v>722</v>
      </c>
      <c r="F705" s="153" t="s">
        <v>723</v>
      </c>
      <c r="G705" s="154" t="s">
        <v>249</v>
      </c>
      <c r="H705" s="155">
        <v>2</v>
      </c>
      <c r="I705" s="156"/>
      <c r="J705" s="156">
        <f>ROUND(I705*H705,2)</f>
        <v>0</v>
      </c>
      <c r="K705" s="153" t="s">
        <v>1</v>
      </c>
      <c r="L705" s="31"/>
      <c r="M705" s="157" t="s">
        <v>1</v>
      </c>
      <c r="N705" s="158" t="s">
        <v>39</v>
      </c>
      <c r="O705" s="159">
        <v>0</v>
      </c>
      <c r="P705" s="159">
        <f>O705*H705</f>
        <v>0</v>
      </c>
      <c r="Q705" s="159">
        <v>0</v>
      </c>
      <c r="R705" s="159">
        <f>Q705*H705</f>
        <v>0</v>
      </c>
      <c r="S705" s="159">
        <v>0</v>
      </c>
      <c r="T705" s="160">
        <f>S705*H705</f>
        <v>0</v>
      </c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R705" s="161" t="s">
        <v>307</v>
      </c>
      <c r="AT705" s="161" t="s">
        <v>146</v>
      </c>
      <c r="AU705" s="161" t="s">
        <v>123</v>
      </c>
      <c r="AY705" s="18" t="s">
        <v>141</v>
      </c>
      <c r="BE705" s="162">
        <f>IF(N705="základní",J705,0)</f>
        <v>0</v>
      </c>
      <c r="BF705" s="162">
        <f>IF(N705="snížená",J705,0)</f>
        <v>0</v>
      </c>
      <c r="BG705" s="162">
        <f>IF(N705="zákl. přenesená",J705,0)</f>
        <v>0</v>
      </c>
      <c r="BH705" s="162">
        <f>IF(N705="sníž. přenesená",J705,0)</f>
        <v>0</v>
      </c>
      <c r="BI705" s="162">
        <f>IF(N705="nulová",J705,0)</f>
        <v>0</v>
      </c>
      <c r="BJ705" s="18" t="s">
        <v>123</v>
      </c>
      <c r="BK705" s="162">
        <f>ROUND(I705*H705,2)</f>
        <v>0</v>
      </c>
      <c r="BL705" s="18" t="s">
        <v>307</v>
      </c>
      <c r="BM705" s="161" t="s">
        <v>724</v>
      </c>
    </row>
    <row r="706" spans="1:65" s="13" customFormat="1" x14ac:dyDescent="0.2">
      <c r="B706" s="163"/>
      <c r="D706" s="164" t="s">
        <v>153</v>
      </c>
      <c r="E706" s="165" t="s">
        <v>1</v>
      </c>
      <c r="F706" s="166" t="s">
        <v>274</v>
      </c>
      <c r="H706" s="165" t="s">
        <v>1</v>
      </c>
      <c r="L706" s="163"/>
      <c r="M706" s="167"/>
      <c r="N706" s="168"/>
      <c r="O706" s="168"/>
      <c r="P706" s="168"/>
      <c r="Q706" s="168"/>
      <c r="R706" s="168"/>
      <c r="S706" s="168"/>
      <c r="T706" s="169"/>
      <c r="AT706" s="165" t="s">
        <v>153</v>
      </c>
      <c r="AU706" s="165" t="s">
        <v>123</v>
      </c>
      <c r="AV706" s="13" t="s">
        <v>81</v>
      </c>
      <c r="AW706" s="13" t="s">
        <v>29</v>
      </c>
      <c r="AX706" s="13" t="s">
        <v>73</v>
      </c>
      <c r="AY706" s="165" t="s">
        <v>141</v>
      </c>
    </row>
    <row r="707" spans="1:65" s="13" customFormat="1" x14ac:dyDescent="0.2">
      <c r="B707" s="163"/>
      <c r="D707" s="164" t="s">
        <v>153</v>
      </c>
      <c r="E707" s="165" t="s">
        <v>1</v>
      </c>
      <c r="F707" s="166" t="s">
        <v>720</v>
      </c>
      <c r="H707" s="165" t="s">
        <v>1</v>
      </c>
      <c r="L707" s="163"/>
      <c r="M707" s="167"/>
      <c r="N707" s="168"/>
      <c r="O707" s="168"/>
      <c r="P707" s="168"/>
      <c r="Q707" s="168"/>
      <c r="R707" s="168"/>
      <c r="S707" s="168"/>
      <c r="T707" s="169"/>
      <c r="AT707" s="165" t="s">
        <v>153</v>
      </c>
      <c r="AU707" s="165" t="s">
        <v>123</v>
      </c>
      <c r="AV707" s="13" t="s">
        <v>81</v>
      </c>
      <c r="AW707" s="13" t="s">
        <v>29</v>
      </c>
      <c r="AX707" s="13" t="s">
        <v>73</v>
      </c>
      <c r="AY707" s="165" t="s">
        <v>141</v>
      </c>
    </row>
    <row r="708" spans="1:65" s="14" customFormat="1" x14ac:dyDescent="0.2">
      <c r="B708" s="170"/>
      <c r="D708" s="164" t="s">
        <v>153</v>
      </c>
      <c r="E708" s="171" t="s">
        <v>1</v>
      </c>
      <c r="F708" s="172" t="s">
        <v>123</v>
      </c>
      <c r="H708" s="173">
        <v>2</v>
      </c>
      <c r="L708" s="170"/>
      <c r="M708" s="174"/>
      <c r="N708" s="175"/>
      <c r="O708" s="175"/>
      <c r="P708" s="175"/>
      <c r="Q708" s="175"/>
      <c r="R708" s="175"/>
      <c r="S708" s="175"/>
      <c r="T708" s="176"/>
      <c r="AT708" s="171" t="s">
        <v>153</v>
      </c>
      <c r="AU708" s="171" t="s">
        <v>123</v>
      </c>
      <c r="AV708" s="14" t="s">
        <v>123</v>
      </c>
      <c r="AW708" s="14" t="s">
        <v>29</v>
      </c>
      <c r="AX708" s="14" t="s">
        <v>81</v>
      </c>
      <c r="AY708" s="171" t="s">
        <v>141</v>
      </c>
    </row>
    <row r="709" spans="1:65" s="2" customFormat="1" ht="16.5" customHeight="1" x14ac:dyDescent="0.2">
      <c r="A709" s="30"/>
      <c r="B709" s="119"/>
      <c r="C709" s="151" t="s">
        <v>725</v>
      </c>
      <c r="D709" s="151" t="s">
        <v>146</v>
      </c>
      <c r="E709" s="152" t="s">
        <v>726</v>
      </c>
      <c r="F709" s="153" t="s">
        <v>727</v>
      </c>
      <c r="G709" s="154" t="s">
        <v>249</v>
      </c>
      <c r="H709" s="155">
        <v>11</v>
      </c>
      <c r="I709" s="156"/>
      <c r="J709" s="156">
        <f>ROUND(I709*H709,2)</f>
        <v>0</v>
      </c>
      <c r="K709" s="153" t="s">
        <v>1</v>
      </c>
      <c r="L709" s="31"/>
      <c r="M709" s="157" t="s">
        <v>1</v>
      </c>
      <c r="N709" s="158" t="s">
        <v>39</v>
      </c>
      <c r="O709" s="159">
        <v>0</v>
      </c>
      <c r="P709" s="159">
        <f>O709*H709</f>
        <v>0</v>
      </c>
      <c r="Q709" s="159">
        <v>0</v>
      </c>
      <c r="R709" s="159">
        <f>Q709*H709</f>
        <v>0</v>
      </c>
      <c r="S709" s="159">
        <v>0</v>
      </c>
      <c r="T709" s="160">
        <f>S709*H709</f>
        <v>0</v>
      </c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R709" s="161" t="s">
        <v>307</v>
      </c>
      <c r="AT709" s="161" t="s">
        <v>146</v>
      </c>
      <c r="AU709" s="161" t="s">
        <v>123</v>
      </c>
      <c r="AY709" s="18" t="s">
        <v>141</v>
      </c>
      <c r="BE709" s="162">
        <f>IF(N709="základní",J709,0)</f>
        <v>0</v>
      </c>
      <c r="BF709" s="162">
        <f>IF(N709="snížená",J709,0)</f>
        <v>0</v>
      </c>
      <c r="BG709" s="162">
        <f>IF(N709="zákl. přenesená",J709,0)</f>
        <v>0</v>
      </c>
      <c r="BH709" s="162">
        <f>IF(N709="sníž. přenesená",J709,0)</f>
        <v>0</v>
      </c>
      <c r="BI709" s="162">
        <f>IF(N709="nulová",J709,0)</f>
        <v>0</v>
      </c>
      <c r="BJ709" s="18" t="s">
        <v>123</v>
      </c>
      <c r="BK709" s="162">
        <f>ROUND(I709*H709,2)</f>
        <v>0</v>
      </c>
      <c r="BL709" s="18" t="s">
        <v>307</v>
      </c>
      <c r="BM709" s="161" t="s">
        <v>728</v>
      </c>
    </row>
    <row r="710" spans="1:65" s="13" customFormat="1" x14ac:dyDescent="0.2">
      <c r="B710" s="163"/>
      <c r="D710" s="164" t="s">
        <v>153</v>
      </c>
      <c r="E710" s="165" t="s">
        <v>1</v>
      </c>
      <c r="F710" s="166" t="s">
        <v>729</v>
      </c>
      <c r="H710" s="165" t="s">
        <v>1</v>
      </c>
      <c r="L710" s="163"/>
      <c r="M710" s="167"/>
      <c r="N710" s="168"/>
      <c r="O710" s="168"/>
      <c r="P710" s="168"/>
      <c r="Q710" s="168"/>
      <c r="R710" s="168"/>
      <c r="S710" s="168"/>
      <c r="T710" s="169"/>
      <c r="AT710" s="165" t="s">
        <v>153</v>
      </c>
      <c r="AU710" s="165" t="s">
        <v>123</v>
      </c>
      <c r="AV710" s="13" t="s">
        <v>81</v>
      </c>
      <c r="AW710" s="13" t="s">
        <v>29</v>
      </c>
      <c r="AX710" s="13" t="s">
        <v>73</v>
      </c>
      <c r="AY710" s="165" t="s">
        <v>141</v>
      </c>
    </row>
    <row r="711" spans="1:65" s="13" customFormat="1" x14ac:dyDescent="0.2">
      <c r="B711" s="163"/>
      <c r="D711" s="164" t="s">
        <v>153</v>
      </c>
      <c r="E711" s="165" t="s">
        <v>1</v>
      </c>
      <c r="F711" s="166" t="s">
        <v>720</v>
      </c>
      <c r="H711" s="165" t="s">
        <v>1</v>
      </c>
      <c r="L711" s="163"/>
      <c r="M711" s="167"/>
      <c r="N711" s="168"/>
      <c r="O711" s="168"/>
      <c r="P711" s="168"/>
      <c r="Q711" s="168"/>
      <c r="R711" s="168"/>
      <c r="S711" s="168"/>
      <c r="T711" s="169"/>
      <c r="AT711" s="165" t="s">
        <v>153</v>
      </c>
      <c r="AU711" s="165" t="s">
        <v>123</v>
      </c>
      <c r="AV711" s="13" t="s">
        <v>81</v>
      </c>
      <c r="AW711" s="13" t="s">
        <v>29</v>
      </c>
      <c r="AX711" s="13" t="s">
        <v>73</v>
      </c>
      <c r="AY711" s="165" t="s">
        <v>141</v>
      </c>
    </row>
    <row r="712" spans="1:65" s="14" customFormat="1" x14ac:dyDescent="0.2">
      <c r="B712" s="170"/>
      <c r="D712" s="164" t="s">
        <v>153</v>
      </c>
      <c r="E712" s="171" t="s">
        <v>1</v>
      </c>
      <c r="F712" s="172" t="s">
        <v>269</v>
      </c>
      <c r="H712" s="173">
        <v>11</v>
      </c>
      <c r="L712" s="170"/>
      <c r="M712" s="174"/>
      <c r="N712" s="175"/>
      <c r="O712" s="175"/>
      <c r="P712" s="175"/>
      <c r="Q712" s="175"/>
      <c r="R712" s="175"/>
      <c r="S712" s="175"/>
      <c r="T712" s="176"/>
      <c r="AT712" s="171" t="s">
        <v>153</v>
      </c>
      <c r="AU712" s="171" t="s">
        <v>123</v>
      </c>
      <c r="AV712" s="14" t="s">
        <v>123</v>
      </c>
      <c r="AW712" s="14" t="s">
        <v>29</v>
      </c>
      <c r="AX712" s="14" t="s">
        <v>81</v>
      </c>
      <c r="AY712" s="171" t="s">
        <v>141</v>
      </c>
    </row>
    <row r="713" spans="1:65" s="2" customFormat="1" ht="16.5" customHeight="1" x14ac:dyDescent="0.2">
      <c r="A713" s="30"/>
      <c r="B713" s="119"/>
      <c r="C713" s="151" t="s">
        <v>730</v>
      </c>
      <c r="D713" s="151" t="s">
        <v>146</v>
      </c>
      <c r="E713" s="152" t="s">
        <v>731</v>
      </c>
      <c r="F713" s="153" t="s">
        <v>732</v>
      </c>
      <c r="G713" s="154" t="s">
        <v>249</v>
      </c>
      <c r="H713" s="155">
        <v>6</v>
      </c>
      <c r="I713" s="156"/>
      <c r="J713" s="156">
        <f>ROUND(I713*H713,2)</f>
        <v>0</v>
      </c>
      <c r="K713" s="153" t="s">
        <v>1</v>
      </c>
      <c r="L713" s="31"/>
      <c r="M713" s="157" t="s">
        <v>1</v>
      </c>
      <c r="N713" s="158" t="s">
        <v>39</v>
      </c>
      <c r="O713" s="159">
        <v>0</v>
      </c>
      <c r="P713" s="159">
        <f>O713*H713</f>
        <v>0</v>
      </c>
      <c r="Q713" s="159">
        <v>0</v>
      </c>
      <c r="R713" s="159">
        <f>Q713*H713</f>
        <v>0</v>
      </c>
      <c r="S713" s="159">
        <v>0</v>
      </c>
      <c r="T713" s="160">
        <f>S713*H713</f>
        <v>0</v>
      </c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R713" s="161" t="s">
        <v>307</v>
      </c>
      <c r="AT713" s="161" t="s">
        <v>146</v>
      </c>
      <c r="AU713" s="161" t="s">
        <v>123</v>
      </c>
      <c r="AY713" s="18" t="s">
        <v>141</v>
      </c>
      <c r="BE713" s="162">
        <f>IF(N713="základní",J713,0)</f>
        <v>0</v>
      </c>
      <c r="BF713" s="162">
        <f>IF(N713="snížená",J713,0)</f>
        <v>0</v>
      </c>
      <c r="BG713" s="162">
        <f>IF(N713="zákl. přenesená",J713,0)</f>
        <v>0</v>
      </c>
      <c r="BH713" s="162">
        <f>IF(N713="sníž. přenesená",J713,0)</f>
        <v>0</v>
      </c>
      <c r="BI713" s="162">
        <f>IF(N713="nulová",J713,0)</f>
        <v>0</v>
      </c>
      <c r="BJ713" s="18" t="s">
        <v>123</v>
      </c>
      <c r="BK713" s="162">
        <f>ROUND(I713*H713,2)</f>
        <v>0</v>
      </c>
      <c r="BL713" s="18" t="s">
        <v>307</v>
      </c>
      <c r="BM713" s="161" t="s">
        <v>733</v>
      </c>
    </row>
    <row r="714" spans="1:65" s="13" customFormat="1" x14ac:dyDescent="0.2">
      <c r="B714" s="163"/>
      <c r="D714" s="164" t="s">
        <v>153</v>
      </c>
      <c r="E714" s="165" t="s">
        <v>1</v>
      </c>
      <c r="F714" s="166" t="s">
        <v>154</v>
      </c>
      <c r="H714" s="165" t="s">
        <v>1</v>
      </c>
      <c r="L714" s="163"/>
      <c r="M714" s="167"/>
      <c r="N714" s="168"/>
      <c r="O714" s="168"/>
      <c r="P714" s="168"/>
      <c r="Q714" s="168"/>
      <c r="R714" s="168"/>
      <c r="S714" s="168"/>
      <c r="T714" s="169"/>
      <c r="AT714" s="165" t="s">
        <v>153</v>
      </c>
      <c r="AU714" s="165" t="s">
        <v>123</v>
      </c>
      <c r="AV714" s="13" t="s">
        <v>81</v>
      </c>
      <c r="AW714" s="13" t="s">
        <v>29</v>
      </c>
      <c r="AX714" s="13" t="s">
        <v>73</v>
      </c>
      <c r="AY714" s="165" t="s">
        <v>141</v>
      </c>
    </row>
    <row r="715" spans="1:65" s="14" customFormat="1" x14ac:dyDescent="0.2">
      <c r="B715" s="170"/>
      <c r="D715" s="164" t="s">
        <v>153</v>
      </c>
      <c r="E715" s="171" t="s">
        <v>1</v>
      </c>
      <c r="F715" s="172" t="s">
        <v>210</v>
      </c>
      <c r="H715" s="173">
        <v>6</v>
      </c>
      <c r="L715" s="170"/>
      <c r="M715" s="174"/>
      <c r="N715" s="175"/>
      <c r="O715" s="175"/>
      <c r="P715" s="175"/>
      <c r="Q715" s="175"/>
      <c r="R715" s="175"/>
      <c r="S715" s="175"/>
      <c r="T715" s="176"/>
      <c r="AT715" s="171" t="s">
        <v>153</v>
      </c>
      <c r="AU715" s="171" t="s">
        <v>123</v>
      </c>
      <c r="AV715" s="14" t="s">
        <v>123</v>
      </c>
      <c r="AW715" s="14" t="s">
        <v>29</v>
      </c>
      <c r="AX715" s="14" t="s">
        <v>81</v>
      </c>
      <c r="AY715" s="171" t="s">
        <v>141</v>
      </c>
    </row>
    <row r="716" spans="1:65" s="2" customFormat="1" ht="16.5" customHeight="1" x14ac:dyDescent="0.2">
      <c r="A716" s="30"/>
      <c r="B716" s="119"/>
      <c r="C716" s="151" t="s">
        <v>734</v>
      </c>
      <c r="D716" s="151" t="s">
        <v>146</v>
      </c>
      <c r="E716" s="152" t="s">
        <v>735</v>
      </c>
      <c r="F716" s="153" t="s">
        <v>736</v>
      </c>
      <c r="G716" s="154" t="s">
        <v>249</v>
      </c>
      <c r="H716" s="155">
        <v>2</v>
      </c>
      <c r="I716" s="156"/>
      <c r="J716" s="156">
        <f>ROUND(I716*H716,2)</f>
        <v>0</v>
      </c>
      <c r="K716" s="153" t="s">
        <v>1</v>
      </c>
      <c r="L716" s="31"/>
      <c r="M716" s="157" t="s">
        <v>1</v>
      </c>
      <c r="N716" s="158" t="s">
        <v>39</v>
      </c>
      <c r="O716" s="159">
        <v>0</v>
      </c>
      <c r="P716" s="159">
        <f>O716*H716</f>
        <v>0</v>
      </c>
      <c r="Q716" s="159">
        <v>0</v>
      </c>
      <c r="R716" s="159">
        <f>Q716*H716</f>
        <v>0</v>
      </c>
      <c r="S716" s="159">
        <v>0</v>
      </c>
      <c r="T716" s="160">
        <f>S716*H716</f>
        <v>0</v>
      </c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R716" s="161" t="s">
        <v>307</v>
      </c>
      <c r="AT716" s="161" t="s">
        <v>146</v>
      </c>
      <c r="AU716" s="161" t="s">
        <v>123</v>
      </c>
      <c r="AY716" s="18" t="s">
        <v>141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8" t="s">
        <v>123</v>
      </c>
      <c r="BK716" s="162">
        <f>ROUND(I716*H716,2)</f>
        <v>0</v>
      </c>
      <c r="BL716" s="18" t="s">
        <v>307</v>
      </c>
      <c r="BM716" s="161" t="s">
        <v>737</v>
      </c>
    </row>
    <row r="717" spans="1:65" s="13" customFormat="1" x14ac:dyDescent="0.2">
      <c r="B717" s="163"/>
      <c r="D717" s="164" t="s">
        <v>153</v>
      </c>
      <c r="E717" s="165" t="s">
        <v>1</v>
      </c>
      <c r="F717" s="166" t="s">
        <v>274</v>
      </c>
      <c r="H717" s="165" t="s">
        <v>1</v>
      </c>
      <c r="L717" s="163"/>
      <c r="M717" s="167"/>
      <c r="N717" s="168"/>
      <c r="O717" s="168"/>
      <c r="P717" s="168"/>
      <c r="Q717" s="168"/>
      <c r="R717" s="168"/>
      <c r="S717" s="168"/>
      <c r="T717" s="169"/>
      <c r="AT717" s="165" t="s">
        <v>153</v>
      </c>
      <c r="AU717" s="165" t="s">
        <v>123</v>
      </c>
      <c r="AV717" s="13" t="s">
        <v>81</v>
      </c>
      <c r="AW717" s="13" t="s">
        <v>29</v>
      </c>
      <c r="AX717" s="13" t="s">
        <v>73</v>
      </c>
      <c r="AY717" s="165" t="s">
        <v>141</v>
      </c>
    </row>
    <row r="718" spans="1:65" s="13" customFormat="1" x14ac:dyDescent="0.2">
      <c r="B718" s="163"/>
      <c r="D718" s="164" t="s">
        <v>153</v>
      </c>
      <c r="E718" s="165" t="s">
        <v>1</v>
      </c>
      <c r="F718" s="166" t="s">
        <v>720</v>
      </c>
      <c r="H718" s="165" t="s">
        <v>1</v>
      </c>
      <c r="L718" s="163"/>
      <c r="M718" s="167"/>
      <c r="N718" s="168"/>
      <c r="O718" s="168"/>
      <c r="P718" s="168"/>
      <c r="Q718" s="168"/>
      <c r="R718" s="168"/>
      <c r="S718" s="168"/>
      <c r="T718" s="169"/>
      <c r="AT718" s="165" t="s">
        <v>153</v>
      </c>
      <c r="AU718" s="165" t="s">
        <v>123</v>
      </c>
      <c r="AV718" s="13" t="s">
        <v>81</v>
      </c>
      <c r="AW718" s="13" t="s">
        <v>29</v>
      </c>
      <c r="AX718" s="13" t="s">
        <v>73</v>
      </c>
      <c r="AY718" s="165" t="s">
        <v>141</v>
      </c>
    </row>
    <row r="719" spans="1:65" s="14" customFormat="1" x14ac:dyDescent="0.2">
      <c r="B719" s="170"/>
      <c r="D719" s="164" t="s">
        <v>153</v>
      </c>
      <c r="E719" s="171" t="s">
        <v>1</v>
      </c>
      <c r="F719" s="172" t="s">
        <v>123</v>
      </c>
      <c r="H719" s="173">
        <v>2</v>
      </c>
      <c r="L719" s="170"/>
      <c r="M719" s="174"/>
      <c r="N719" s="175"/>
      <c r="O719" s="175"/>
      <c r="P719" s="175"/>
      <c r="Q719" s="175"/>
      <c r="R719" s="175"/>
      <c r="S719" s="175"/>
      <c r="T719" s="176"/>
      <c r="AT719" s="171" t="s">
        <v>153</v>
      </c>
      <c r="AU719" s="171" t="s">
        <v>123</v>
      </c>
      <c r="AV719" s="14" t="s">
        <v>123</v>
      </c>
      <c r="AW719" s="14" t="s">
        <v>29</v>
      </c>
      <c r="AX719" s="14" t="s">
        <v>81</v>
      </c>
      <c r="AY719" s="171" t="s">
        <v>141</v>
      </c>
    </row>
    <row r="720" spans="1:65" s="2" customFormat="1" ht="36" x14ac:dyDescent="0.2">
      <c r="A720" s="30"/>
      <c r="B720" s="119"/>
      <c r="C720" s="151" t="s">
        <v>738</v>
      </c>
      <c r="D720" s="151" t="s">
        <v>146</v>
      </c>
      <c r="E720" s="152" t="s">
        <v>739</v>
      </c>
      <c r="F720" s="153" t="s">
        <v>740</v>
      </c>
      <c r="G720" s="154" t="s">
        <v>741</v>
      </c>
      <c r="H720" s="155">
        <v>1</v>
      </c>
      <c r="I720" s="156"/>
      <c r="J720" s="156">
        <f>ROUND(I720*H720,2)</f>
        <v>0</v>
      </c>
      <c r="K720" s="153" t="s">
        <v>1</v>
      </c>
      <c r="L720" s="31"/>
      <c r="M720" s="157" t="s">
        <v>1</v>
      </c>
      <c r="N720" s="158" t="s">
        <v>39</v>
      </c>
      <c r="O720" s="159">
        <v>0</v>
      </c>
      <c r="P720" s="159">
        <f>O720*H720</f>
        <v>0</v>
      </c>
      <c r="Q720" s="159">
        <v>0</v>
      </c>
      <c r="R720" s="159">
        <f>Q720*H720</f>
        <v>0</v>
      </c>
      <c r="S720" s="159">
        <v>0</v>
      </c>
      <c r="T720" s="160">
        <f>S720*H720</f>
        <v>0</v>
      </c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R720" s="161" t="s">
        <v>307</v>
      </c>
      <c r="AT720" s="161" t="s">
        <v>146</v>
      </c>
      <c r="AU720" s="161" t="s">
        <v>123</v>
      </c>
      <c r="AY720" s="18" t="s">
        <v>141</v>
      </c>
      <c r="BE720" s="162">
        <f>IF(N720="základní",J720,0)</f>
        <v>0</v>
      </c>
      <c r="BF720" s="162">
        <f>IF(N720="snížená",J720,0)</f>
        <v>0</v>
      </c>
      <c r="BG720" s="162">
        <f>IF(N720="zákl. přenesená",J720,0)</f>
        <v>0</v>
      </c>
      <c r="BH720" s="162">
        <f>IF(N720="sníž. přenesená",J720,0)</f>
        <v>0</v>
      </c>
      <c r="BI720" s="162">
        <f>IF(N720="nulová",J720,0)</f>
        <v>0</v>
      </c>
      <c r="BJ720" s="18" t="s">
        <v>123</v>
      </c>
      <c r="BK720" s="162">
        <f>ROUND(I720*H720,2)</f>
        <v>0</v>
      </c>
      <c r="BL720" s="18" t="s">
        <v>307</v>
      </c>
      <c r="BM720" s="161" t="s">
        <v>742</v>
      </c>
    </row>
    <row r="721" spans="1:65" s="2" customFormat="1" ht="44.25" customHeight="1" x14ac:dyDescent="0.2">
      <c r="A721" s="30"/>
      <c r="B721" s="119"/>
      <c r="C721" s="151" t="s">
        <v>743</v>
      </c>
      <c r="D721" s="151" t="s">
        <v>146</v>
      </c>
      <c r="E721" s="152" t="s">
        <v>744</v>
      </c>
      <c r="F721" s="153" t="s">
        <v>745</v>
      </c>
      <c r="G721" s="154" t="s">
        <v>558</v>
      </c>
      <c r="H721" s="155">
        <v>11396.822</v>
      </c>
      <c r="I721" s="156"/>
      <c r="J721" s="156">
        <f>ROUND(I721*H721,2)</f>
        <v>0</v>
      </c>
      <c r="K721" s="153" t="s">
        <v>150</v>
      </c>
      <c r="L721" s="31"/>
      <c r="M721" s="157" t="s">
        <v>1</v>
      </c>
      <c r="N721" s="158" t="s">
        <v>39</v>
      </c>
      <c r="O721" s="159">
        <v>0</v>
      </c>
      <c r="P721" s="159">
        <f>O721*H721</f>
        <v>0</v>
      </c>
      <c r="Q721" s="159">
        <v>0</v>
      </c>
      <c r="R721" s="159">
        <f>Q721*H721</f>
        <v>0</v>
      </c>
      <c r="S721" s="159">
        <v>0</v>
      </c>
      <c r="T721" s="160">
        <f>S721*H721</f>
        <v>0</v>
      </c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R721" s="161" t="s">
        <v>307</v>
      </c>
      <c r="AT721" s="161" t="s">
        <v>146</v>
      </c>
      <c r="AU721" s="161" t="s">
        <v>123</v>
      </c>
      <c r="AY721" s="18" t="s">
        <v>141</v>
      </c>
      <c r="BE721" s="162">
        <f>IF(N721="základní",J721,0)</f>
        <v>0</v>
      </c>
      <c r="BF721" s="162">
        <f>IF(N721="snížená",J721,0)</f>
        <v>0</v>
      </c>
      <c r="BG721" s="162">
        <f>IF(N721="zákl. přenesená",J721,0)</f>
        <v>0</v>
      </c>
      <c r="BH721" s="162">
        <f>IF(N721="sníž. přenesená",J721,0)</f>
        <v>0</v>
      </c>
      <c r="BI721" s="162">
        <f>IF(N721="nulová",J721,0)</f>
        <v>0</v>
      </c>
      <c r="BJ721" s="18" t="s">
        <v>123</v>
      </c>
      <c r="BK721" s="162">
        <f>ROUND(I721*H721,2)</f>
        <v>0</v>
      </c>
      <c r="BL721" s="18" t="s">
        <v>307</v>
      </c>
      <c r="BM721" s="161" t="s">
        <v>746</v>
      </c>
    </row>
    <row r="722" spans="1:65" s="12" customFormat="1" ht="22.9" customHeight="1" x14ac:dyDescent="0.2">
      <c r="B722" s="139"/>
      <c r="D722" s="140" t="s">
        <v>72</v>
      </c>
      <c r="E722" s="149" t="s">
        <v>747</v>
      </c>
      <c r="F722" s="149" t="s">
        <v>748</v>
      </c>
      <c r="J722" s="150">
        <f>BK722</f>
        <v>0</v>
      </c>
      <c r="L722" s="139"/>
      <c r="M722" s="143"/>
      <c r="N722" s="144"/>
      <c r="O722" s="144"/>
      <c r="P722" s="145">
        <f>SUM(P723:P725)</f>
        <v>0</v>
      </c>
      <c r="Q722" s="144"/>
      <c r="R722" s="145">
        <f>SUM(R723:R725)</f>
        <v>0</v>
      </c>
      <c r="S722" s="144"/>
      <c r="T722" s="146">
        <f>SUM(T723:T725)</f>
        <v>0</v>
      </c>
      <c r="AR722" s="140" t="s">
        <v>123</v>
      </c>
      <c r="AT722" s="147" t="s">
        <v>72</v>
      </c>
      <c r="AU722" s="147" t="s">
        <v>81</v>
      </c>
      <c r="AY722" s="140" t="s">
        <v>141</v>
      </c>
      <c r="BK722" s="148">
        <f>SUM(BK723:BK725)</f>
        <v>0</v>
      </c>
    </row>
    <row r="723" spans="1:65" s="2" customFormat="1" ht="24" x14ac:dyDescent="0.2">
      <c r="A723" s="30"/>
      <c r="B723" s="119"/>
      <c r="C723" s="151" t="s">
        <v>749</v>
      </c>
      <c r="D723" s="151" t="s">
        <v>146</v>
      </c>
      <c r="E723" s="152" t="s">
        <v>750</v>
      </c>
      <c r="F723" s="153" t="s">
        <v>751</v>
      </c>
      <c r="G723" s="154" t="s">
        <v>249</v>
      </c>
      <c r="H723" s="155">
        <v>1</v>
      </c>
      <c r="I723" s="156"/>
      <c r="J723" s="156">
        <f>ROUND(I723*H723,2)</f>
        <v>0</v>
      </c>
      <c r="K723" s="153" t="s">
        <v>1</v>
      </c>
      <c r="L723" s="31"/>
      <c r="M723" s="157" t="s">
        <v>1</v>
      </c>
      <c r="N723" s="158" t="s">
        <v>39</v>
      </c>
      <c r="O723" s="159">
        <v>0</v>
      </c>
      <c r="P723" s="159">
        <f>O723*H723</f>
        <v>0</v>
      </c>
      <c r="Q723" s="159">
        <v>0</v>
      </c>
      <c r="R723" s="159">
        <f>Q723*H723</f>
        <v>0</v>
      </c>
      <c r="S723" s="159">
        <v>0</v>
      </c>
      <c r="T723" s="160">
        <f>S723*H723</f>
        <v>0</v>
      </c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R723" s="161" t="s">
        <v>307</v>
      </c>
      <c r="AT723" s="161" t="s">
        <v>146</v>
      </c>
      <c r="AU723" s="161" t="s">
        <v>123</v>
      </c>
      <c r="AY723" s="18" t="s">
        <v>141</v>
      </c>
      <c r="BE723" s="162">
        <f>IF(N723="základní",J723,0)</f>
        <v>0</v>
      </c>
      <c r="BF723" s="162">
        <f>IF(N723="snížená",J723,0)</f>
        <v>0</v>
      </c>
      <c r="BG723" s="162">
        <f>IF(N723="zákl. přenesená",J723,0)</f>
        <v>0</v>
      </c>
      <c r="BH723" s="162">
        <f>IF(N723="sníž. přenesená",J723,0)</f>
        <v>0</v>
      </c>
      <c r="BI723" s="162">
        <f>IF(N723="nulová",J723,0)</f>
        <v>0</v>
      </c>
      <c r="BJ723" s="18" t="s">
        <v>123</v>
      </c>
      <c r="BK723" s="162">
        <f>ROUND(I723*H723,2)</f>
        <v>0</v>
      </c>
      <c r="BL723" s="18" t="s">
        <v>307</v>
      </c>
      <c r="BM723" s="161" t="s">
        <v>752</v>
      </c>
    </row>
    <row r="724" spans="1:65" s="13" customFormat="1" x14ac:dyDescent="0.2">
      <c r="B724" s="163"/>
      <c r="D724" s="164" t="s">
        <v>153</v>
      </c>
      <c r="E724" s="165" t="s">
        <v>1</v>
      </c>
      <c r="F724" s="166" t="s">
        <v>720</v>
      </c>
      <c r="H724" s="165" t="s">
        <v>1</v>
      </c>
      <c r="L724" s="163"/>
      <c r="M724" s="167"/>
      <c r="N724" s="168"/>
      <c r="O724" s="168"/>
      <c r="P724" s="168"/>
      <c r="Q724" s="168"/>
      <c r="R724" s="168"/>
      <c r="S724" s="168"/>
      <c r="T724" s="169"/>
      <c r="AT724" s="165" t="s">
        <v>153</v>
      </c>
      <c r="AU724" s="165" t="s">
        <v>123</v>
      </c>
      <c r="AV724" s="13" t="s">
        <v>81</v>
      </c>
      <c r="AW724" s="13" t="s">
        <v>29</v>
      </c>
      <c r="AX724" s="13" t="s">
        <v>73</v>
      </c>
      <c r="AY724" s="165" t="s">
        <v>141</v>
      </c>
    </row>
    <row r="725" spans="1:65" s="14" customFormat="1" x14ac:dyDescent="0.2">
      <c r="B725" s="170"/>
      <c r="D725" s="164" t="s">
        <v>153</v>
      </c>
      <c r="E725" s="171" t="s">
        <v>1</v>
      </c>
      <c r="F725" s="172" t="s">
        <v>81</v>
      </c>
      <c r="H725" s="173">
        <v>1</v>
      </c>
      <c r="L725" s="170"/>
      <c r="M725" s="174"/>
      <c r="N725" s="175"/>
      <c r="O725" s="175"/>
      <c r="P725" s="175"/>
      <c r="Q725" s="175"/>
      <c r="R725" s="175"/>
      <c r="S725" s="175"/>
      <c r="T725" s="176"/>
      <c r="AT725" s="171" t="s">
        <v>153</v>
      </c>
      <c r="AU725" s="171" t="s">
        <v>123</v>
      </c>
      <c r="AV725" s="14" t="s">
        <v>123</v>
      </c>
      <c r="AW725" s="14" t="s">
        <v>29</v>
      </c>
      <c r="AX725" s="14" t="s">
        <v>81</v>
      </c>
      <c r="AY725" s="171" t="s">
        <v>141</v>
      </c>
    </row>
    <row r="726" spans="1:65" s="12" customFormat="1" ht="22.9" customHeight="1" x14ac:dyDescent="0.2">
      <c r="B726" s="139"/>
      <c r="D726" s="140" t="s">
        <v>72</v>
      </c>
      <c r="E726" s="149" t="s">
        <v>753</v>
      </c>
      <c r="F726" s="149" t="s">
        <v>754</v>
      </c>
      <c r="J726" s="150">
        <f>BK726</f>
        <v>0</v>
      </c>
      <c r="L726" s="139"/>
      <c r="M726" s="143"/>
      <c r="N726" s="144"/>
      <c r="O726" s="144"/>
      <c r="P726" s="145">
        <f>SUM(P727:P792)</f>
        <v>184.88299799999999</v>
      </c>
      <c r="Q726" s="144"/>
      <c r="R726" s="145">
        <f>SUM(R727:R792)</f>
        <v>3.9822819799999998</v>
      </c>
      <c r="S726" s="144"/>
      <c r="T726" s="146">
        <f>SUM(T727:T792)</f>
        <v>0</v>
      </c>
      <c r="AR726" s="140" t="s">
        <v>123</v>
      </c>
      <c r="AT726" s="147" t="s">
        <v>72</v>
      </c>
      <c r="AU726" s="147" t="s">
        <v>81</v>
      </c>
      <c r="AY726" s="140" t="s">
        <v>141</v>
      </c>
      <c r="BK726" s="148">
        <f>SUM(BK727:BK792)</f>
        <v>0</v>
      </c>
    </row>
    <row r="727" spans="1:65" s="2" customFormat="1" ht="24" x14ac:dyDescent="0.2">
      <c r="A727" s="30"/>
      <c r="B727" s="119"/>
      <c r="C727" s="151" t="s">
        <v>755</v>
      </c>
      <c r="D727" s="151" t="s">
        <v>146</v>
      </c>
      <c r="E727" s="152" t="s">
        <v>756</v>
      </c>
      <c r="F727" s="153" t="s">
        <v>757</v>
      </c>
      <c r="G727" s="154" t="s">
        <v>200</v>
      </c>
      <c r="H727" s="155">
        <v>84.47</v>
      </c>
      <c r="I727" s="156"/>
      <c r="J727" s="156">
        <f>ROUND(I727*H727,2)</f>
        <v>0</v>
      </c>
      <c r="K727" s="153" t="s">
        <v>150</v>
      </c>
      <c r="L727" s="31"/>
      <c r="M727" s="157" t="s">
        <v>1</v>
      </c>
      <c r="N727" s="158" t="s">
        <v>39</v>
      </c>
      <c r="O727" s="159">
        <v>2.4E-2</v>
      </c>
      <c r="P727" s="159">
        <f>O727*H727</f>
        <v>2.0272800000000002</v>
      </c>
      <c r="Q727" s="159">
        <v>0</v>
      </c>
      <c r="R727" s="159">
        <f>Q727*H727</f>
        <v>0</v>
      </c>
      <c r="S727" s="159">
        <v>0</v>
      </c>
      <c r="T727" s="160">
        <f>S727*H727</f>
        <v>0</v>
      </c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R727" s="161" t="s">
        <v>307</v>
      </c>
      <c r="AT727" s="161" t="s">
        <v>146</v>
      </c>
      <c r="AU727" s="161" t="s">
        <v>123</v>
      </c>
      <c r="AY727" s="18" t="s">
        <v>141</v>
      </c>
      <c r="BE727" s="162">
        <f>IF(N727="základní",J727,0)</f>
        <v>0</v>
      </c>
      <c r="BF727" s="162">
        <f>IF(N727="snížená",J727,0)</f>
        <v>0</v>
      </c>
      <c r="BG727" s="162">
        <f>IF(N727="zákl. přenesená",J727,0)</f>
        <v>0</v>
      </c>
      <c r="BH727" s="162">
        <f>IF(N727="sníž. přenesená",J727,0)</f>
        <v>0</v>
      </c>
      <c r="BI727" s="162">
        <f>IF(N727="nulová",J727,0)</f>
        <v>0</v>
      </c>
      <c r="BJ727" s="18" t="s">
        <v>123</v>
      </c>
      <c r="BK727" s="162">
        <f>ROUND(I727*H727,2)</f>
        <v>0</v>
      </c>
      <c r="BL727" s="18" t="s">
        <v>307</v>
      </c>
      <c r="BM727" s="161" t="s">
        <v>758</v>
      </c>
    </row>
    <row r="728" spans="1:65" s="2" customFormat="1" ht="24" x14ac:dyDescent="0.2">
      <c r="A728" s="30"/>
      <c r="B728" s="119"/>
      <c r="C728" s="151" t="s">
        <v>759</v>
      </c>
      <c r="D728" s="151" t="s">
        <v>146</v>
      </c>
      <c r="E728" s="152" t="s">
        <v>760</v>
      </c>
      <c r="F728" s="153" t="s">
        <v>761</v>
      </c>
      <c r="G728" s="154" t="s">
        <v>200</v>
      </c>
      <c r="H728" s="155">
        <v>84.47</v>
      </c>
      <c r="I728" s="156"/>
      <c r="J728" s="156">
        <f>ROUND(I728*H728,2)</f>
        <v>0</v>
      </c>
      <c r="K728" s="153" t="s">
        <v>150</v>
      </c>
      <c r="L728" s="31"/>
      <c r="M728" s="157" t="s">
        <v>1</v>
      </c>
      <c r="N728" s="158" t="s">
        <v>39</v>
      </c>
      <c r="O728" s="159">
        <v>4.3999999999999997E-2</v>
      </c>
      <c r="P728" s="159">
        <f>O728*H728</f>
        <v>3.7166799999999998</v>
      </c>
      <c r="Q728" s="159">
        <v>2.9999999999999997E-4</v>
      </c>
      <c r="R728" s="159">
        <f>Q728*H728</f>
        <v>2.5340999999999999E-2</v>
      </c>
      <c r="S728" s="159">
        <v>0</v>
      </c>
      <c r="T728" s="160">
        <f>S728*H728</f>
        <v>0</v>
      </c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R728" s="161" t="s">
        <v>307</v>
      </c>
      <c r="AT728" s="161" t="s">
        <v>146</v>
      </c>
      <c r="AU728" s="161" t="s">
        <v>123</v>
      </c>
      <c r="AY728" s="18" t="s">
        <v>141</v>
      </c>
      <c r="BE728" s="162">
        <f>IF(N728="základní",J728,0)</f>
        <v>0</v>
      </c>
      <c r="BF728" s="162">
        <f>IF(N728="snížená",J728,0)</f>
        <v>0</v>
      </c>
      <c r="BG728" s="162">
        <f>IF(N728="zákl. přenesená",J728,0)</f>
        <v>0</v>
      </c>
      <c r="BH728" s="162">
        <f>IF(N728="sníž. přenesená",J728,0)</f>
        <v>0</v>
      </c>
      <c r="BI728" s="162">
        <f>IF(N728="nulová",J728,0)</f>
        <v>0</v>
      </c>
      <c r="BJ728" s="18" t="s">
        <v>123</v>
      </c>
      <c r="BK728" s="162">
        <f>ROUND(I728*H728,2)</f>
        <v>0</v>
      </c>
      <c r="BL728" s="18" t="s">
        <v>307</v>
      </c>
      <c r="BM728" s="161" t="s">
        <v>762</v>
      </c>
    </row>
    <row r="729" spans="1:65" s="2" customFormat="1" ht="36" x14ac:dyDescent="0.2">
      <c r="A729" s="30"/>
      <c r="B729" s="119"/>
      <c r="C729" s="151" t="s">
        <v>763</v>
      </c>
      <c r="D729" s="151" t="s">
        <v>146</v>
      </c>
      <c r="E729" s="152" t="s">
        <v>764</v>
      </c>
      <c r="F729" s="153" t="s">
        <v>765</v>
      </c>
      <c r="G729" s="154" t="s">
        <v>200</v>
      </c>
      <c r="H729" s="155">
        <v>84.47</v>
      </c>
      <c r="I729" s="156"/>
      <c r="J729" s="156">
        <f>ROUND(I729*H729,2)</f>
        <v>0</v>
      </c>
      <c r="K729" s="153" t="s">
        <v>150</v>
      </c>
      <c r="L729" s="31"/>
      <c r="M729" s="157" t="s">
        <v>1</v>
      </c>
      <c r="N729" s="158" t="s">
        <v>39</v>
      </c>
      <c r="O729" s="159">
        <v>0.245</v>
      </c>
      <c r="P729" s="159">
        <f>O729*H729</f>
        <v>20.695149999999998</v>
      </c>
      <c r="Q729" s="159">
        <v>7.5799999999999999E-3</v>
      </c>
      <c r="R729" s="159">
        <f>Q729*H729</f>
        <v>0.64028260000000004</v>
      </c>
      <c r="S729" s="159">
        <v>0</v>
      </c>
      <c r="T729" s="160">
        <f>S729*H729</f>
        <v>0</v>
      </c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R729" s="161" t="s">
        <v>307</v>
      </c>
      <c r="AT729" s="161" t="s">
        <v>146</v>
      </c>
      <c r="AU729" s="161" t="s">
        <v>123</v>
      </c>
      <c r="AY729" s="18" t="s">
        <v>141</v>
      </c>
      <c r="BE729" s="162">
        <f>IF(N729="základní",J729,0)</f>
        <v>0</v>
      </c>
      <c r="BF729" s="162">
        <f>IF(N729="snížená",J729,0)</f>
        <v>0</v>
      </c>
      <c r="BG729" s="162">
        <f>IF(N729="zákl. přenesená",J729,0)</f>
        <v>0</v>
      </c>
      <c r="BH729" s="162">
        <f>IF(N729="sníž. přenesená",J729,0)</f>
        <v>0</v>
      </c>
      <c r="BI729" s="162">
        <f>IF(N729="nulová",J729,0)</f>
        <v>0</v>
      </c>
      <c r="BJ729" s="18" t="s">
        <v>123</v>
      </c>
      <c r="BK729" s="162">
        <f>ROUND(I729*H729,2)</f>
        <v>0</v>
      </c>
      <c r="BL729" s="18" t="s">
        <v>307</v>
      </c>
      <c r="BM729" s="161" t="s">
        <v>766</v>
      </c>
    </row>
    <row r="730" spans="1:65" s="2" customFormat="1" ht="33" customHeight="1" x14ac:dyDescent="0.2">
      <c r="A730" s="30"/>
      <c r="B730" s="119"/>
      <c r="C730" s="151" t="s">
        <v>767</v>
      </c>
      <c r="D730" s="151" t="s">
        <v>146</v>
      </c>
      <c r="E730" s="152" t="s">
        <v>768</v>
      </c>
      <c r="F730" s="153" t="s">
        <v>769</v>
      </c>
      <c r="G730" s="154" t="s">
        <v>213</v>
      </c>
      <c r="H730" s="155">
        <v>147.886</v>
      </c>
      <c r="I730" s="156"/>
      <c r="J730" s="156">
        <f>ROUND(I730*H730,2)</f>
        <v>0</v>
      </c>
      <c r="K730" s="153" t="s">
        <v>150</v>
      </c>
      <c r="L730" s="31"/>
      <c r="M730" s="157" t="s">
        <v>1</v>
      </c>
      <c r="N730" s="158" t="s">
        <v>39</v>
      </c>
      <c r="O730" s="159">
        <v>0.25800000000000001</v>
      </c>
      <c r="P730" s="159">
        <f>O730*H730</f>
        <v>38.154587999999997</v>
      </c>
      <c r="Q730" s="159">
        <v>4.2999999999999999E-4</v>
      </c>
      <c r="R730" s="159">
        <f>Q730*H730</f>
        <v>6.3590979999999991E-2</v>
      </c>
      <c r="S730" s="159">
        <v>0</v>
      </c>
      <c r="T730" s="160">
        <f>S730*H730</f>
        <v>0</v>
      </c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R730" s="161" t="s">
        <v>307</v>
      </c>
      <c r="AT730" s="161" t="s">
        <v>146</v>
      </c>
      <c r="AU730" s="161" t="s">
        <v>123</v>
      </c>
      <c r="AY730" s="18" t="s">
        <v>141</v>
      </c>
      <c r="BE730" s="162">
        <f>IF(N730="základní",J730,0)</f>
        <v>0</v>
      </c>
      <c r="BF730" s="162">
        <f>IF(N730="snížená",J730,0)</f>
        <v>0</v>
      </c>
      <c r="BG730" s="162">
        <f>IF(N730="zákl. přenesená",J730,0)</f>
        <v>0</v>
      </c>
      <c r="BH730" s="162">
        <f>IF(N730="sníž. přenesená",J730,0)</f>
        <v>0</v>
      </c>
      <c r="BI730" s="162">
        <f>IF(N730="nulová",J730,0)</f>
        <v>0</v>
      </c>
      <c r="BJ730" s="18" t="s">
        <v>123</v>
      </c>
      <c r="BK730" s="162">
        <f>ROUND(I730*H730,2)</f>
        <v>0</v>
      </c>
      <c r="BL730" s="18" t="s">
        <v>307</v>
      </c>
      <c r="BM730" s="161" t="s">
        <v>770</v>
      </c>
    </row>
    <row r="731" spans="1:65" s="13" customFormat="1" x14ac:dyDescent="0.2">
      <c r="B731" s="163"/>
      <c r="D731" s="164" t="s">
        <v>153</v>
      </c>
      <c r="E731" s="165" t="s">
        <v>1</v>
      </c>
      <c r="F731" s="166" t="s">
        <v>154</v>
      </c>
      <c r="H731" s="165" t="s">
        <v>1</v>
      </c>
      <c r="L731" s="163"/>
      <c r="M731" s="167"/>
      <c r="N731" s="168"/>
      <c r="O731" s="168"/>
      <c r="P731" s="168"/>
      <c r="Q731" s="168"/>
      <c r="R731" s="168"/>
      <c r="S731" s="168"/>
      <c r="T731" s="169"/>
      <c r="AT731" s="165" t="s">
        <v>153</v>
      </c>
      <c r="AU731" s="165" t="s">
        <v>123</v>
      </c>
      <c r="AV731" s="13" t="s">
        <v>81</v>
      </c>
      <c r="AW731" s="13" t="s">
        <v>29</v>
      </c>
      <c r="AX731" s="13" t="s">
        <v>73</v>
      </c>
      <c r="AY731" s="165" t="s">
        <v>141</v>
      </c>
    </row>
    <row r="732" spans="1:65" s="14" customFormat="1" x14ac:dyDescent="0.2">
      <c r="B732" s="170"/>
      <c r="D732" s="164" t="s">
        <v>153</v>
      </c>
      <c r="E732" s="171" t="s">
        <v>1</v>
      </c>
      <c r="F732" s="172" t="s">
        <v>492</v>
      </c>
      <c r="H732" s="173">
        <v>10.9</v>
      </c>
      <c r="L732" s="170"/>
      <c r="M732" s="174"/>
      <c r="N732" s="175"/>
      <c r="O732" s="175"/>
      <c r="P732" s="175"/>
      <c r="Q732" s="175"/>
      <c r="R732" s="175"/>
      <c r="S732" s="175"/>
      <c r="T732" s="176"/>
      <c r="AT732" s="171" t="s">
        <v>153</v>
      </c>
      <c r="AU732" s="171" t="s">
        <v>123</v>
      </c>
      <c r="AV732" s="14" t="s">
        <v>123</v>
      </c>
      <c r="AW732" s="14" t="s">
        <v>29</v>
      </c>
      <c r="AX732" s="14" t="s">
        <v>73</v>
      </c>
      <c r="AY732" s="171" t="s">
        <v>141</v>
      </c>
    </row>
    <row r="733" spans="1:65" s="14" customFormat="1" x14ac:dyDescent="0.2">
      <c r="B733" s="170"/>
      <c r="D733" s="164" t="s">
        <v>153</v>
      </c>
      <c r="E733" s="171" t="s">
        <v>1</v>
      </c>
      <c r="F733" s="172" t="s">
        <v>493</v>
      </c>
      <c r="H733" s="173">
        <v>9.1</v>
      </c>
      <c r="L733" s="170"/>
      <c r="M733" s="174"/>
      <c r="N733" s="175"/>
      <c r="O733" s="175"/>
      <c r="P733" s="175"/>
      <c r="Q733" s="175"/>
      <c r="R733" s="175"/>
      <c r="S733" s="175"/>
      <c r="T733" s="176"/>
      <c r="AT733" s="171" t="s">
        <v>153</v>
      </c>
      <c r="AU733" s="171" t="s">
        <v>123</v>
      </c>
      <c r="AV733" s="14" t="s">
        <v>123</v>
      </c>
      <c r="AW733" s="14" t="s">
        <v>29</v>
      </c>
      <c r="AX733" s="14" t="s">
        <v>73</v>
      </c>
      <c r="AY733" s="171" t="s">
        <v>141</v>
      </c>
    </row>
    <row r="734" spans="1:65" s="14" customFormat="1" x14ac:dyDescent="0.2">
      <c r="B734" s="170"/>
      <c r="D734" s="164" t="s">
        <v>153</v>
      </c>
      <c r="E734" s="171" t="s">
        <v>1</v>
      </c>
      <c r="F734" s="172" t="s">
        <v>771</v>
      </c>
      <c r="H734" s="173">
        <v>4.7</v>
      </c>
      <c r="L734" s="170"/>
      <c r="M734" s="174"/>
      <c r="N734" s="175"/>
      <c r="O734" s="175"/>
      <c r="P734" s="175"/>
      <c r="Q734" s="175"/>
      <c r="R734" s="175"/>
      <c r="S734" s="175"/>
      <c r="T734" s="176"/>
      <c r="AT734" s="171" t="s">
        <v>153</v>
      </c>
      <c r="AU734" s="171" t="s">
        <v>123</v>
      </c>
      <c r="AV734" s="14" t="s">
        <v>123</v>
      </c>
      <c r="AW734" s="14" t="s">
        <v>29</v>
      </c>
      <c r="AX734" s="14" t="s">
        <v>73</v>
      </c>
      <c r="AY734" s="171" t="s">
        <v>141</v>
      </c>
    </row>
    <row r="735" spans="1:65" s="14" customFormat="1" x14ac:dyDescent="0.2">
      <c r="B735" s="170"/>
      <c r="D735" s="164" t="s">
        <v>153</v>
      </c>
      <c r="E735" s="171" t="s">
        <v>1</v>
      </c>
      <c r="F735" s="172" t="s">
        <v>772</v>
      </c>
      <c r="H735" s="173">
        <v>4.5999999999999996</v>
      </c>
      <c r="L735" s="170"/>
      <c r="M735" s="174"/>
      <c r="N735" s="175"/>
      <c r="O735" s="175"/>
      <c r="P735" s="175"/>
      <c r="Q735" s="175"/>
      <c r="R735" s="175"/>
      <c r="S735" s="175"/>
      <c r="T735" s="176"/>
      <c r="AT735" s="171" t="s">
        <v>153</v>
      </c>
      <c r="AU735" s="171" t="s">
        <v>123</v>
      </c>
      <c r="AV735" s="14" t="s">
        <v>123</v>
      </c>
      <c r="AW735" s="14" t="s">
        <v>29</v>
      </c>
      <c r="AX735" s="14" t="s">
        <v>73</v>
      </c>
      <c r="AY735" s="171" t="s">
        <v>141</v>
      </c>
    </row>
    <row r="736" spans="1:65" s="14" customFormat="1" x14ac:dyDescent="0.2">
      <c r="B736" s="170"/>
      <c r="D736" s="164" t="s">
        <v>153</v>
      </c>
      <c r="E736" s="171" t="s">
        <v>1</v>
      </c>
      <c r="F736" s="172" t="s">
        <v>773</v>
      </c>
      <c r="H736" s="173">
        <v>5.6</v>
      </c>
      <c r="L736" s="170"/>
      <c r="M736" s="174"/>
      <c r="N736" s="175"/>
      <c r="O736" s="175"/>
      <c r="P736" s="175"/>
      <c r="Q736" s="175"/>
      <c r="R736" s="175"/>
      <c r="S736" s="175"/>
      <c r="T736" s="176"/>
      <c r="AT736" s="171" t="s">
        <v>153</v>
      </c>
      <c r="AU736" s="171" t="s">
        <v>123</v>
      </c>
      <c r="AV736" s="14" t="s">
        <v>123</v>
      </c>
      <c r="AW736" s="14" t="s">
        <v>29</v>
      </c>
      <c r="AX736" s="14" t="s">
        <v>73</v>
      </c>
      <c r="AY736" s="171" t="s">
        <v>141</v>
      </c>
    </row>
    <row r="737" spans="2:51" s="14" customFormat="1" x14ac:dyDescent="0.2">
      <c r="B737" s="170"/>
      <c r="D737" s="164" t="s">
        <v>153</v>
      </c>
      <c r="E737" s="171" t="s">
        <v>1</v>
      </c>
      <c r="F737" s="172" t="s">
        <v>774</v>
      </c>
      <c r="H737" s="173">
        <v>4.5999999999999996</v>
      </c>
      <c r="L737" s="170"/>
      <c r="M737" s="174"/>
      <c r="N737" s="175"/>
      <c r="O737" s="175"/>
      <c r="P737" s="175"/>
      <c r="Q737" s="175"/>
      <c r="R737" s="175"/>
      <c r="S737" s="175"/>
      <c r="T737" s="176"/>
      <c r="AT737" s="171" t="s">
        <v>153</v>
      </c>
      <c r="AU737" s="171" t="s">
        <v>123</v>
      </c>
      <c r="AV737" s="14" t="s">
        <v>123</v>
      </c>
      <c r="AW737" s="14" t="s">
        <v>29</v>
      </c>
      <c r="AX737" s="14" t="s">
        <v>73</v>
      </c>
      <c r="AY737" s="171" t="s">
        <v>141</v>
      </c>
    </row>
    <row r="738" spans="2:51" s="14" customFormat="1" x14ac:dyDescent="0.2">
      <c r="B738" s="170"/>
      <c r="D738" s="164" t="s">
        <v>153</v>
      </c>
      <c r="E738" s="171" t="s">
        <v>1</v>
      </c>
      <c r="F738" s="172" t="s">
        <v>775</v>
      </c>
      <c r="H738" s="173">
        <v>4.7</v>
      </c>
      <c r="L738" s="170"/>
      <c r="M738" s="174"/>
      <c r="N738" s="175"/>
      <c r="O738" s="175"/>
      <c r="P738" s="175"/>
      <c r="Q738" s="175"/>
      <c r="R738" s="175"/>
      <c r="S738" s="175"/>
      <c r="T738" s="176"/>
      <c r="AT738" s="171" t="s">
        <v>153</v>
      </c>
      <c r="AU738" s="171" t="s">
        <v>123</v>
      </c>
      <c r="AV738" s="14" t="s">
        <v>123</v>
      </c>
      <c r="AW738" s="14" t="s">
        <v>29</v>
      </c>
      <c r="AX738" s="14" t="s">
        <v>73</v>
      </c>
      <c r="AY738" s="171" t="s">
        <v>141</v>
      </c>
    </row>
    <row r="739" spans="2:51" s="14" customFormat="1" x14ac:dyDescent="0.2">
      <c r="B739" s="170"/>
      <c r="D739" s="164" t="s">
        <v>153</v>
      </c>
      <c r="E739" s="171" t="s">
        <v>1</v>
      </c>
      <c r="F739" s="172" t="s">
        <v>776</v>
      </c>
      <c r="H739" s="173">
        <v>6.4</v>
      </c>
      <c r="L739" s="170"/>
      <c r="M739" s="174"/>
      <c r="N739" s="175"/>
      <c r="O739" s="175"/>
      <c r="P739" s="175"/>
      <c r="Q739" s="175"/>
      <c r="R739" s="175"/>
      <c r="S739" s="175"/>
      <c r="T739" s="176"/>
      <c r="AT739" s="171" t="s">
        <v>153</v>
      </c>
      <c r="AU739" s="171" t="s">
        <v>123</v>
      </c>
      <c r="AV739" s="14" t="s">
        <v>123</v>
      </c>
      <c r="AW739" s="14" t="s">
        <v>29</v>
      </c>
      <c r="AX739" s="14" t="s">
        <v>73</v>
      </c>
      <c r="AY739" s="171" t="s">
        <v>141</v>
      </c>
    </row>
    <row r="740" spans="2:51" s="14" customFormat="1" x14ac:dyDescent="0.2">
      <c r="B740" s="170"/>
      <c r="D740" s="164" t="s">
        <v>153</v>
      </c>
      <c r="E740" s="171" t="s">
        <v>1</v>
      </c>
      <c r="F740" s="172" t="s">
        <v>777</v>
      </c>
      <c r="H740" s="173">
        <v>7.6859999999999999</v>
      </c>
      <c r="L740" s="170"/>
      <c r="M740" s="174"/>
      <c r="N740" s="175"/>
      <c r="O740" s="175"/>
      <c r="P740" s="175"/>
      <c r="Q740" s="175"/>
      <c r="R740" s="175"/>
      <c r="S740" s="175"/>
      <c r="T740" s="176"/>
      <c r="AT740" s="171" t="s">
        <v>153</v>
      </c>
      <c r="AU740" s="171" t="s">
        <v>123</v>
      </c>
      <c r="AV740" s="14" t="s">
        <v>123</v>
      </c>
      <c r="AW740" s="14" t="s">
        <v>29</v>
      </c>
      <c r="AX740" s="14" t="s">
        <v>73</v>
      </c>
      <c r="AY740" s="171" t="s">
        <v>141</v>
      </c>
    </row>
    <row r="741" spans="2:51" s="16" customFormat="1" x14ac:dyDescent="0.2">
      <c r="B741" s="184"/>
      <c r="D741" s="164" t="s">
        <v>153</v>
      </c>
      <c r="E741" s="185" t="s">
        <v>1</v>
      </c>
      <c r="F741" s="186" t="s">
        <v>173</v>
      </c>
      <c r="H741" s="187">
        <v>58.286000000000001</v>
      </c>
      <c r="L741" s="184"/>
      <c r="M741" s="188"/>
      <c r="N741" s="189"/>
      <c r="O741" s="189"/>
      <c r="P741" s="189"/>
      <c r="Q741" s="189"/>
      <c r="R741" s="189"/>
      <c r="S741" s="189"/>
      <c r="T741" s="190"/>
      <c r="AT741" s="185" t="s">
        <v>153</v>
      </c>
      <c r="AU741" s="185" t="s">
        <v>123</v>
      </c>
      <c r="AV741" s="16" t="s">
        <v>142</v>
      </c>
      <c r="AW741" s="16" t="s">
        <v>29</v>
      </c>
      <c r="AX741" s="16" t="s">
        <v>73</v>
      </c>
      <c r="AY741" s="185" t="s">
        <v>141</v>
      </c>
    </row>
    <row r="742" spans="2:51" s="13" customFormat="1" x14ac:dyDescent="0.2">
      <c r="B742" s="163"/>
      <c r="D742" s="164" t="s">
        <v>153</v>
      </c>
      <c r="E742" s="165" t="s">
        <v>1</v>
      </c>
      <c r="F742" s="166" t="s">
        <v>274</v>
      </c>
      <c r="H742" s="165" t="s">
        <v>1</v>
      </c>
      <c r="L742" s="163"/>
      <c r="M742" s="167"/>
      <c r="N742" s="168"/>
      <c r="O742" s="168"/>
      <c r="P742" s="168"/>
      <c r="Q742" s="168"/>
      <c r="R742" s="168"/>
      <c r="S742" s="168"/>
      <c r="T742" s="169"/>
      <c r="AT742" s="165" t="s">
        <v>153</v>
      </c>
      <c r="AU742" s="165" t="s">
        <v>123</v>
      </c>
      <c r="AV742" s="13" t="s">
        <v>81</v>
      </c>
      <c r="AW742" s="13" t="s">
        <v>29</v>
      </c>
      <c r="AX742" s="13" t="s">
        <v>73</v>
      </c>
      <c r="AY742" s="165" t="s">
        <v>141</v>
      </c>
    </row>
    <row r="743" spans="2:51" s="14" customFormat="1" x14ac:dyDescent="0.2">
      <c r="B743" s="170"/>
      <c r="D743" s="164" t="s">
        <v>153</v>
      </c>
      <c r="E743" s="171" t="s">
        <v>1</v>
      </c>
      <c r="F743" s="172" t="s">
        <v>778</v>
      </c>
      <c r="H743" s="173">
        <v>14.9</v>
      </c>
      <c r="L743" s="170"/>
      <c r="M743" s="174"/>
      <c r="N743" s="175"/>
      <c r="O743" s="175"/>
      <c r="P743" s="175"/>
      <c r="Q743" s="175"/>
      <c r="R743" s="175"/>
      <c r="S743" s="175"/>
      <c r="T743" s="176"/>
      <c r="AT743" s="171" t="s">
        <v>153</v>
      </c>
      <c r="AU743" s="171" t="s">
        <v>123</v>
      </c>
      <c r="AV743" s="14" t="s">
        <v>123</v>
      </c>
      <c r="AW743" s="14" t="s">
        <v>29</v>
      </c>
      <c r="AX743" s="14" t="s">
        <v>73</v>
      </c>
      <c r="AY743" s="171" t="s">
        <v>141</v>
      </c>
    </row>
    <row r="744" spans="2:51" s="14" customFormat="1" x14ac:dyDescent="0.2">
      <c r="B744" s="170"/>
      <c r="D744" s="164" t="s">
        <v>153</v>
      </c>
      <c r="E744" s="171" t="s">
        <v>1</v>
      </c>
      <c r="F744" s="172" t="s">
        <v>779</v>
      </c>
      <c r="H744" s="173">
        <v>4.7</v>
      </c>
      <c r="L744" s="170"/>
      <c r="M744" s="174"/>
      <c r="N744" s="175"/>
      <c r="O744" s="175"/>
      <c r="P744" s="175"/>
      <c r="Q744" s="175"/>
      <c r="R744" s="175"/>
      <c r="S744" s="175"/>
      <c r="T744" s="176"/>
      <c r="AT744" s="171" t="s">
        <v>153</v>
      </c>
      <c r="AU744" s="171" t="s">
        <v>123</v>
      </c>
      <c r="AV744" s="14" t="s">
        <v>123</v>
      </c>
      <c r="AW744" s="14" t="s">
        <v>29</v>
      </c>
      <c r="AX744" s="14" t="s">
        <v>73</v>
      </c>
      <c r="AY744" s="171" t="s">
        <v>141</v>
      </c>
    </row>
    <row r="745" spans="2:51" s="14" customFormat="1" x14ac:dyDescent="0.2">
      <c r="B745" s="170"/>
      <c r="D745" s="164" t="s">
        <v>153</v>
      </c>
      <c r="E745" s="171" t="s">
        <v>1</v>
      </c>
      <c r="F745" s="172" t="s">
        <v>780</v>
      </c>
      <c r="H745" s="173">
        <v>8</v>
      </c>
      <c r="L745" s="170"/>
      <c r="M745" s="174"/>
      <c r="N745" s="175"/>
      <c r="O745" s="175"/>
      <c r="P745" s="175"/>
      <c r="Q745" s="175"/>
      <c r="R745" s="175"/>
      <c r="S745" s="175"/>
      <c r="T745" s="176"/>
      <c r="AT745" s="171" t="s">
        <v>153</v>
      </c>
      <c r="AU745" s="171" t="s">
        <v>123</v>
      </c>
      <c r="AV745" s="14" t="s">
        <v>123</v>
      </c>
      <c r="AW745" s="14" t="s">
        <v>29</v>
      </c>
      <c r="AX745" s="14" t="s">
        <v>73</v>
      </c>
      <c r="AY745" s="171" t="s">
        <v>141</v>
      </c>
    </row>
    <row r="746" spans="2:51" s="14" customFormat="1" x14ac:dyDescent="0.2">
      <c r="B746" s="170"/>
      <c r="D746" s="164" t="s">
        <v>153</v>
      </c>
      <c r="E746" s="171" t="s">
        <v>1</v>
      </c>
      <c r="F746" s="172" t="s">
        <v>494</v>
      </c>
      <c r="H746" s="173">
        <v>7.9</v>
      </c>
      <c r="L746" s="170"/>
      <c r="M746" s="174"/>
      <c r="N746" s="175"/>
      <c r="O746" s="175"/>
      <c r="P746" s="175"/>
      <c r="Q746" s="175"/>
      <c r="R746" s="175"/>
      <c r="S746" s="175"/>
      <c r="T746" s="176"/>
      <c r="AT746" s="171" t="s">
        <v>153</v>
      </c>
      <c r="AU746" s="171" t="s">
        <v>123</v>
      </c>
      <c r="AV746" s="14" t="s">
        <v>123</v>
      </c>
      <c r="AW746" s="14" t="s">
        <v>29</v>
      </c>
      <c r="AX746" s="14" t="s">
        <v>73</v>
      </c>
      <c r="AY746" s="171" t="s">
        <v>141</v>
      </c>
    </row>
    <row r="747" spans="2:51" s="14" customFormat="1" x14ac:dyDescent="0.2">
      <c r="B747" s="170"/>
      <c r="D747" s="164" t="s">
        <v>153</v>
      </c>
      <c r="E747" s="171" t="s">
        <v>1</v>
      </c>
      <c r="F747" s="172" t="s">
        <v>495</v>
      </c>
      <c r="H747" s="173">
        <v>8.4</v>
      </c>
      <c r="L747" s="170"/>
      <c r="M747" s="174"/>
      <c r="N747" s="175"/>
      <c r="O747" s="175"/>
      <c r="P747" s="175"/>
      <c r="Q747" s="175"/>
      <c r="R747" s="175"/>
      <c r="S747" s="175"/>
      <c r="T747" s="176"/>
      <c r="AT747" s="171" t="s">
        <v>153</v>
      </c>
      <c r="AU747" s="171" t="s">
        <v>123</v>
      </c>
      <c r="AV747" s="14" t="s">
        <v>123</v>
      </c>
      <c r="AW747" s="14" t="s">
        <v>29</v>
      </c>
      <c r="AX747" s="14" t="s">
        <v>73</v>
      </c>
      <c r="AY747" s="171" t="s">
        <v>141</v>
      </c>
    </row>
    <row r="748" spans="2:51" s="14" customFormat="1" x14ac:dyDescent="0.2">
      <c r="B748" s="170"/>
      <c r="D748" s="164" t="s">
        <v>153</v>
      </c>
      <c r="E748" s="171" t="s">
        <v>1</v>
      </c>
      <c r="F748" s="172" t="s">
        <v>496</v>
      </c>
      <c r="H748" s="173">
        <v>8</v>
      </c>
      <c r="L748" s="170"/>
      <c r="M748" s="174"/>
      <c r="N748" s="175"/>
      <c r="O748" s="175"/>
      <c r="P748" s="175"/>
      <c r="Q748" s="175"/>
      <c r="R748" s="175"/>
      <c r="S748" s="175"/>
      <c r="T748" s="176"/>
      <c r="AT748" s="171" t="s">
        <v>153</v>
      </c>
      <c r="AU748" s="171" t="s">
        <v>123</v>
      </c>
      <c r="AV748" s="14" t="s">
        <v>123</v>
      </c>
      <c r="AW748" s="14" t="s">
        <v>29</v>
      </c>
      <c r="AX748" s="14" t="s">
        <v>73</v>
      </c>
      <c r="AY748" s="171" t="s">
        <v>141</v>
      </c>
    </row>
    <row r="749" spans="2:51" s="14" customFormat="1" x14ac:dyDescent="0.2">
      <c r="B749" s="170"/>
      <c r="D749" s="164" t="s">
        <v>153</v>
      </c>
      <c r="E749" s="171" t="s">
        <v>1</v>
      </c>
      <c r="F749" s="172" t="s">
        <v>497</v>
      </c>
      <c r="H749" s="173">
        <v>7.2</v>
      </c>
      <c r="L749" s="170"/>
      <c r="M749" s="174"/>
      <c r="N749" s="175"/>
      <c r="O749" s="175"/>
      <c r="P749" s="175"/>
      <c r="Q749" s="175"/>
      <c r="R749" s="175"/>
      <c r="S749" s="175"/>
      <c r="T749" s="176"/>
      <c r="AT749" s="171" t="s">
        <v>153</v>
      </c>
      <c r="AU749" s="171" t="s">
        <v>123</v>
      </c>
      <c r="AV749" s="14" t="s">
        <v>123</v>
      </c>
      <c r="AW749" s="14" t="s">
        <v>29</v>
      </c>
      <c r="AX749" s="14" t="s">
        <v>73</v>
      </c>
      <c r="AY749" s="171" t="s">
        <v>141</v>
      </c>
    </row>
    <row r="750" spans="2:51" s="14" customFormat="1" x14ac:dyDescent="0.2">
      <c r="B750" s="170"/>
      <c r="D750" s="164" t="s">
        <v>153</v>
      </c>
      <c r="E750" s="171" t="s">
        <v>1</v>
      </c>
      <c r="F750" s="172" t="s">
        <v>781</v>
      </c>
      <c r="H750" s="173">
        <v>4.5</v>
      </c>
      <c r="L750" s="170"/>
      <c r="M750" s="174"/>
      <c r="N750" s="175"/>
      <c r="O750" s="175"/>
      <c r="P750" s="175"/>
      <c r="Q750" s="175"/>
      <c r="R750" s="175"/>
      <c r="S750" s="175"/>
      <c r="T750" s="176"/>
      <c r="AT750" s="171" t="s">
        <v>153</v>
      </c>
      <c r="AU750" s="171" t="s">
        <v>123</v>
      </c>
      <c r="AV750" s="14" t="s">
        <v>123</v>
      </c>
      <c r="AW750" s="14" t="s">
        <v>29</v>
      </c>
      <c r="AX750" s="14" t="s">
        <v>73</v>
      </c>
      <c r="AY750" s="171" t="s">
        <v>141</v>
      </c>
    </row>
    <row r="751" spans="2:51" s="14" customFormat="1" x14ac:dyDescent="0.2">
      <c r="B751" s="170"/>
      <c r="D751" s="164" t="s">
        <v>153</v>
      </c>
      <c r="E751" s="171" t="s">
        <v>1</v>
      </c>
      <c r="F751" s="172" t="s">
        <v>782</v>
      </c>
      <c r="H751" s="173">
        <v>5.6</v>
      </c>
      <c r="L751" s="170"/>
      <c r="M751" s="174"/>
      <c r="N751" s="175"/>
      <c r="O751" s="175"/>
      <c r="P751" s="175"/>
      <c r="Q751" s="175"/>
      <c r="R751" s="175"/>
      <c r="S751" s="175"/>
      <c r="T751" s="176"/>
      <c r="AT751" s="171" t="s">
        <v>153</v>
      </c>
      <c r="AU751" s="171" t="s">
        <v>123</v>
      </c>
      <c r="AV751" s="14" t="s">
        <v>123</v>
      </c>
      <c r="AW751" s="14" t="s">
        <v>29</v>
      </c>
      <c r="AX751" s="14" t="s">
        <v>73</v>
      </c>
      <c r="AY751" s="171" t="s">
        <v>141</v>
      </c>
    </row>
    <row r="752" spans="2:51" s="14" customFormat="1" x14ac:dyDescent="0.2">
      <c r="B752" s="170"/>
      <c r="D752" s="164" t="s">
        <v>153</v>
      </c>
      <c r="E752" s="171" t="s">
        <v>1</v>
      </c>
      <c r="F752" s="172" t="s">
        <v>783</v>
      </c>
      <c r="H752" s="173">
        <v>5.6</v>
      </c>
      <c r="L752" s="170"/>
      <c r="M752" s="174"/>
      <c r="N752" s="175"/>
      <c r="O752" s="175"/>
      <c r="P752" s="175"/>
      <c r="Q752" s="175"/>
      <c r="R752" s="175"/>
      <c r="S752" s="175"/>
      <c r="T752" s="176"/>
      <c r="AT752" s="171" t="s">
        <v>153</v>
      </c>
      <c r="AU752" s="171" t="s">
        <v>123</v>
      </c>
      <c r="AV752" s="14" t="s">
        <v>123</v>
      </c>
      <c r="AW752" s="14" t="s">
        <v>29</v>
      </c>
      <c r="AX752" s="14" t="s">
        <v>73</v>
      </c>
      <c r="AY752" s="171" t="s">
        <v>141</v>
      </c>
    </row>
    <row r="753" spans="1:65" s="14" customFormat="1" x14ac:dyDescent="0.2">
      <c r="B753" s="170"/>
      <c r="D753" s="164" t="s">
        <v>153</v>
      </c>
      <c r="E753" s="171" t="s">
        <v>1</v>
      </c>
      <c r="F753" s="172" t="s">
        <v>784</v>
      </c>
      <c r="H753" s="173">
        <v>4.5999999999999996</v>
      </c>
      <c r="L753" s="170"/>
      <c r="M753" s="174"/>
      <c r="N753" s="175"/>
      <c r="O753" s="175"/>
      <c r="P753" s="175"/>
      <c r="Q753" s="175"/>
      <c r="R753" s="175"/>
      <c r="S753" s="175"/>
      <c r="T753" s="176"/>
      <c r="AT753" s="171" t="s">
        <v>153</v>
      </c>
      <c r="AU753" s="171" t="s">
        <v>123</v>
      </c>
      <c r="AV753" s="14" t="s">
        <v>123</v>
      </c>
      <c r="AW753" s="14" t="s">
        <v>29</v>
      </c>
      <c r="AX753" s="14" t="s">
        <v>73</v>
      </c>
      <c r="AY753" s="171" t="s">
        <v>141</v>
      </c>
    </row>
    <row r="754" spans="1:65" s="14" customFormat="1" x14ac:dyDescent="0.2">
      <c r="B754" s="170"/>
      <c r="D754" s="164" t="s">
        <v>153</v>
      </c>
      <c r="E754" s="171" t="s">
        <v>1</v>
      </c>
      <c r="F754" s="172" t="s">
        <v>785</v>
      </c>
      <c r="H754" s="173">
        <v>5.6</v>
      </c>
      <c r="L754" s="170"/>
      <c r="M754" s="174"/>
      <c r="N754" s="175"/>
      <c r="O754" s="175"/>
      <c r="P754" s="175"/>
      <c r="Q754" s="175"/>
      <c r="R754" s="175"/>
      <c r="S754" s="175"/>
      <c r="T754" s="176"/>
      <c r="AT754" s="171" t="s">
        <v>153</v>
      </c>
      <c r="AU754" s="171" t="s">
        <v>123</v>
      </c>
      <c r="AV754" s="14" t="s">
        <v>123</v>
      </c>
      <c r="AW754" s="14" t="s">
        <v>29</v>
      </c>
      <c r="AX754" s="14" t="s">
        <v>73</v>
      </c>
      <c r="AY754" s="171" t="s">
        <v>141</v>
      </c>
    </row>
    <row r="755" spans="1:65" s="14" customFormat="1" x14ac:dyDescent="0.2">
      <c r="B755" s="170"/>
      <c r="D755" s="164" t="s">
        <v>153</v>
      </c>
      <c r="E755" s="171" t="s">
        <v>1</v>
      </c>
      <c r="F755" s="172" t="s">
        <v>786</v>
      </c>
      <c r="H755" s="173">
        <v>4.5999999999999996</v>
      </c>
      <c r="L755" s="170"/>
      <c r="M755" s="174"/>
      <c r="N755" s="175"/>
      <c r="O755" s="175"/>
      <c r="P755" s="175"/>
      <c r="Q755" s="175"/>
      <c r="R755" s="175"/>
      <c r="S755" s="175"/>
      <c r="T755" s="176"/>
      <c r="AT755" s="171" t="s">
        <v>153</v>
      </c>
      <c r="AU755" s="171" t="s">
        <v>123</v>
      </c>
      <c r="AV755" s="14" t="s">
        <v>123</v>
      </c>
      <c r="AW755" s="14" t="s">
        <v>29</v>
      </c>
      <c r="AX755" s="14" t="s">
        <v>73</v>
      </c>
      <c r="AY755" s="171" t="s">
        <v>141</v>
      </c>
    </row>
    <row r="756" spans="1:65" s="16" customFormat="1" x14ac:dyDescent="0.2">
      <c r="B756" s="184"/>
      <c r="D756" s="164" t="s">
        <v>153</v>
      </c>
      <c r="E756" s="185" t="s">
        <v>1</v>
      </c>
      <c r="F756" s="186" t="s">
        <v>173</v>
      </c>
      <c r="H756" s="187">
        <v>89.59999999999998</v>
      </c>
      <c r="L756" s="184"/>
      <c r="M756" s="188"/>
      <c r="N756" s="189"/>
      <c r="O756" s="189"/>
      <c r="P756" s="189"/>
      <c r="Q756" s="189"/>
      <c r="R756" s="189"/>
      <c r="S756" s="189"/>
      <c r="T756" s="190"/>
      <c r="AT756" s="185" t="s">
        <v>153</v>
      </c>
      <c r="AU756" s="185" t="s">
        <v>123</v>
      </c>
      <c r="AV756" s="16" t="s">
        <v>142</v>
      </c>
      <c r="AW756" s="16" t="s">
        <v>29</v>
      </c>
      <c r="AX756" s="16" t="s">
        <v>73</v>
      </c>
      <c r="AY756" s="185" t="s">
        <v>141</v>
      </c>
    </row>
    <row r="757" spans="1:65" s="15" customFormat="1" x14ac:dyDescent="0.2">
      <c r="B757" s="177"/>
      <c r="D757" s="164" t="s">
        <v>153</v>
      </c>
      <c r="E757" s="178" t="s">
        <v>1</v>
      </c>
      <c r="F757" s="179" t="s">
        <v>160</v>
      </c>
      <c r="H757" s="180">
        <v>147.886</v>
      </c>
      <c r="L757" s="177"/>
      <c r="M757" s="181"/>
      <c r="N757" s="182"/>
      <c r="O757" s="182"/>
      <c r="P757" s="182"/>
      <c r="Q757" s="182"/>
      <c r="R757" s="182"/>
      <c r="S757" s="182"/>
      <c r="T757" s="183"/>
      <c r="AT757" s="178" t="s">
        <v>153</v>
      </c>
      <c r="AU757" s="178" t="s">
        <v>123</v>
      </c>
      <c r="AV757" s="15" t="s">
        <v>151</v>
      </c>
      <c r="AW757" s="15" t="s">
        <v>29</v>
      </c>
      <c r="AX757" s="15" t="s">
        <v>81</v>
      </c>
      <c r="AY757" s="178" t="s">
        <v>141</v>
      </c>
    </row>
    <row r="758" spans="1:65" s="2" customFormat="1" ht="24" x14ac:dyDescent="0.2">
      <c r="A758" s="30"/>
      <c r="B758" s="119"/>
      <c r="C758" s="191" t="s">
        <v>787</v>
      </c>
      <c r="D758" s="191" t="s">
        <v>364</v>
      </c>
      <c r="E758" s="192" t="s">
        <v>788</v>
      </c>
      <c r="F758" s="193" t="s">
        <v>789</v>
      </c>
      <c r="G758" s="194" t="s">
        <v>249</v>
      </c>
      <c r="H758" s="195">
        <v>542</v>
      </c>
      <c r="I758" s="196"/>
      <c r="J758" s="196">
        <f>ROUND(I758*H758,2)</f>
        <v>0</v>
      </c>
      <c r="K758" s="193" t="s">
        <v>150</v>
      </c>
      <c r="L758" s="197"/>
      <c r="M758" s="198" t="s">
        <v>1</v>
      </c>
      <c r="N758" s="199" t="s">
        <v>39</v>
      </c>
      <c r="O758" s="159">
        <v>0</v>
      </c>
      <c r="P758" s="159">
        <f>O758*H758</f>
        <v>0</v>
      </c>
      <c r="Q758" s="159">
        <v>4.4999999999999999E-4</v>
      </c>
      <c r="R758" s="159">
        <f>Q758*H758</f>
        <v>0.24390000000000001</v>
      </c>
      <c r="S758" s="159">
        <v>0</v>
      </c>
      <c r="T758" s="160">
        <f>S758*H758</f>
        <v>0</v>
      </c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R758" s="161" t="s">
        <v>421</v>
      </c>
      <c r="AT758" s="161" t="s">
        <v>364</v>
      </c>
      <c r="AU758" s="161" t="s">
        <v>123</v>
      </c>
      <c r="AY758" s="18" t="s">
        <v>141</v>
      </c>
      <c r="BE758" s="162">
        <f>IF(N758="základní",J758,0)</f>
        <v>0</v>
      </c>
      <c r="BF758" s="162">
        <f>IF(N758="snížená",J758,0)</f>
        <v>0</v>
      </c>
      <c r="BG758" s="162">
        <f>IF(N758="zákl. přenesená",J758,0)</f>
        <v>0</v>
      </c>
      <c r="BH758" s="162">
        <f>IF(N758="sníž. přenesená",J758,0)</f>
        <v>0</v>
      </c>
      <c r="BI758" s="162">
        <f>IF(N758="nulová",J758,0)</f>
        <v>0</v>
      </c>
      <c r="BJ758" s="18" t="s">
        <v>123</v>
      </c>
      <c r="BK758" s="162">
        <f>ROUND(I758*H758,2)</f>
        <v>0</v>
      </c>
      <c r="BL758" s="18" t="s">
        <v>307</v>
      </c>
      <c r="BM758" s="161" t="s">
        <v>790</v>
      </c>
    </row>
    <row r="759" spans="1:65" s="14" customFormat="1" x14ac:dyDescent="0.2">
      <c r="B759" s="170"/>
      <c r="D759" s="164" t="s">
        <v>153</v>
      </c>
      <c r="E759" s="171" t="s">
        <v>1</v>
      </c>
      <c r="F759" s="172" t="s">
        <v>791</v>
      </c>
      <c r="H759" s="173">
        <v>542.24900000000002</v>
      </c>
      <c r="L759" s="170"/>
      <c r="M759" s="174"/>
      <c r="N759" s="175"/>
      <c r="O759" s="175"/>
      <c r="P759" s="175"/>
      <c r="Q759" s="175"/>
      <c r="R759" s="175"/>
      <c r="S759" s="175"/>
      <c r="T759" s="176"/>
      <c r="AT759" s="171" t="s">
        <v>153</v>
      </c>
      <c r="AU759" s="171" t="s">
        <v>123</v>
      </c>
      <c r="AV759" s="14" t="s">
        <v>123</v>
      </c>
      <c r="AW759" s="14" t="s">
        <v>29</v>
      </c>
      <c r="AX759" s="14" t="s">
        <v>73</v>
      </c>
      <c r="AY759" s="171" t="s">
        <v>141</v>
      </c>
    </row>
    <row r="760" spans="1:65" s="14" customFormat="1" x14ac:dyDescent="0.2">
      <c r="B760" s="170"/>
      <c r="D760" s="164" t="s">
        <v>153</v>
      </c>
      <c r="E760" s="171" t="s">
        <v>1</v>
      </c>
      <c r="F760" s="172" t="s">
        <v>792</v>
      </c>
      <c r="H760" s="173">
        <v>542</v>
      </c>
      <c r="L760" s="170"/>
      <c r="M760" s="174"/>
      <c r="N760" s="175"/>
      <c r="O760" s="175"/>
      <c r="P760" s="175"/>
      <c r="Q760" s="175"/>
      <c r="R760" s="175"/>
      <c r="S760" s="175"/>
      <c r="T760" s="176"/>
      <c r="AT760" s="171" t="s">
        <v>153</v>
      </c>
      <c r="AU760" s="171" t="s">
        <v>123</v>
      </c>
      <c r="AV760" s="14" t="s">
        <v>123</v>
      </c>
      <c r="AW760" s="14" t="s">
        <v>29</v>
      </c>
      <c r="AX760" s="14" t="s">
        <v>81</v>
      </c>
      <c r="AY760" s="171" t="s">
        <v>141</v>
      </c>
    </row>
    <row r="761" spans="1:65" s="2" customFormat="1" ht="36" x14ac:dyDescent="0.2">
      <c r="A761" s="30"/>
      <c r="B761" s="119"/>
      <c r="C761" s="151" t="s">
        <v>793</v>
      </c>
      <c r="D761" s="151" t="s">
        <v>146</v>
      </c>
      <c r="E761" s="152" t="s">
        <v>794</v>
      </c>
      <c r="F761" s="153" t="s">
        <v>795</v>
      </c>
      <c r="G761" s="154" t="s">
        <v>200</v>
      </c>
      <c r="H761" s="155">
        <v>194.47</v>
      </c>
      <c r="I761" s="156"/>
      <c r="J761" s="156">
        <f>ROUND(I761*H761,2)</f>
        <v>0</v>
      </c>
      <c r="K761" s="153" t="s">
        <v>150</v>
      </c>
      <c r="L761" s="31"/>
      <c r="M761" s="157" t="s">
        <v>1</v>
      </c>
      <c r="N761" s="158" t="s">
        <v>39</v>
      </c>
      <c r="O761" s="159">
        <v>0.61</v>
      </c>
      <c r="P761" s="159">
        <f>O761*H761</f>
        <v>118.6267</v>
      </c>
      <c r="Q761" s="159">
        <v>6.3E-3</v>
      </c>
      <c r="R761" s="159">
        <f>Q761*H761</f>
        <v>1.2251609999999999</v>
      </c>
      <c r="S761" s="159">
        <v>0</v>
      </c>
      <c r="T761" s="160">
        <f>S761*H761</f>
        <v>0</v>
      </c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R761" s="161" t="s">
        <v>307</v>
      </c>
      <c r="AT761" s="161" t="s">
        <v>146</v>
      </c>
      <c r="AU761" s="161" t="s">
        <v>123</v>
      </c>
      <c r="AY761" s="18" t="s">
        <v>141</v>
      </c>
      <c r="BE761" s="162">
        <f>IF(N761="základní",J761,0)</f>
        <v>0</v>
      </c>
      <c r="BF761" s="162">
        <f>IF(N761="snížená",J761,0)</f>
        <v>0</v>
      </c>
      <c r="BG761" s="162">
        <f>IF(N761="zákl. přenesená",J761,0)</f>
        <v>0</v>
      </c>
      <c r="BH761" s="162">
        <f>IF(N761="sníž. přenesená",J761,0)</f>
        <v>0</v>
      </c>
      <c r="BI761" s="162">
        <f>IF(N761="nulová",J761,0)</f>
        <v>0</v>
      </c>
      <c r="BJ761" s="18" t="s">
        <v>123</v>
      </c>
      <c r="BK761" s="162">
        <f>ROUND(I761*H761,2)</f>
        <v>0</v>
      </c>
      <c r="BL761" s="18" t="s">
        <v>307</v>
      </c>
      <c r="BM761" s="161" t="s">
        <v>796</v>
      </c>
    </row>
    <row r="762" spans="1:65" s="13" customFormat="1" x14ac:dyDescent="0.2">
      <c r="B762" s="163"/>
      <c r="D762" s="164" t="s">
        <v>153</v>
      </c>
      <c r="E762" s="165" t="s">
        <v>1</v>
      </c>
      <c r="F762" s="166" t="s">
        <v>154</v>
      </c>
      <c r="H762" s="165" t="s">
        <v>1</v>
      </c>
      <c r="L762" s="163"/>
      <c r="M762" s="167"/>
      <c r="N762" s="168"/>
      <c r="O762" s="168"/>
      <c r="P762" s="168"/>
      <c r="Q762" s="168"/>
      <c r="R762" s="168"/>
      <c r="S762" s="168"/>
      <c r="T762" s="169"/>
      <c r="AT762" s="165" t="s">
        <v>153</v>
      </c>
      <c r="AU762" s="165" t="s">
        <v>123</v>
      </c>
      <c r="AV762" s="13" t="s">
        <v>81</v>
      </c>
      <c r="AW762" s="13" t="s">
        <v>29</v>
      </c>
      <c r="AX762" s="13" t="s">
        <v>73</v>
      </c>
      <c r="AY762" s="165" t="s">
        <v>141</v>
      </c>
    </row>
    <row r="763" spans="1:65" s="14" customFormat="1" x14ac:dyDescent="0.2">
      <c r="B763" s="170"/>
      <c r="D763" s="164" t="s">
        <v>153</v>
      </c>
      <c r="E763" s="171" t="s">
        <v>1</v>
      </c>
      <c r="F763" s="172" t="s">
        <v>336</v>
      </c>
      <c r="H763" s="173">
        <v>6.65</v>
      </c>
      <c r="L763" s="170"/>
      <c r="M763" s="174"/>
      <c r="N763" s="175"/>
      <c r="O763" s="175"/>
      <c r="P763" s="175"/>
      <c r="Q763" s="175"/>
      <c r="R763" s="175"/>
      <c r="S763" s="175"/>
      <c r="T763" s="176"/>
      <c r="AT763" s="171" t="s">
        <v>153</v>
      </c>
      <c r="AU763" s="171" t="s">
        <v>123</v>
      </c>
      <c r="AV763" s="14" t="s">
        <v>123</v>
      </c>
      <c r="AW763" s="14" t="s">
        <v>29</v>
      </c>
      <c r="AX763" s="14" t="s">
        <v>73</v>
      </c>
      <c r="AY763" s="171" t="s">
        <v>141</v>
      </c>
    </row>
    <row r="764" spans="1:65" s="14" customFormat="1" x14ac:dyDescent="0.2">
      <c r="B764" s="170"/>
      <c r="D764" s="164" t="s">
        <v>153</v>
      </c>
      <c r="E764" s="171" t="s">
        <v>1</v>
      </c>
      <c r="F764" s="172" t="s">
        <v>337</v>
      </c>
      <c r="H764" s="173">
        <v>6.66</v>
      </c>
      <c r="L764" s="170"/>
      <c r="M764" s="174"/>
      <c r="N764" s="175"/>
      <c r="O764" s="175"/>
      <c r="P764" s="175"/>
      <c r="Q764" s="175"/>
      <c r="R764" s="175"/>
      <c r="S764" s="175"/>
      <c r="T764" s="176"/>
      <c r="AT764" s="171" t="s">
        <v>153</v>
      </c>
      <c r="AU764" s="171" t="s">
        <v>123</v>
      </c>
      <c r="AV764" s="14" t="s">
        <v>123</v>
      </c>
      <c r="AW764" s="14" t="s">
        <v>29</v>
      </c>
      <c r="AX764" s="14" t="s">
        <v>73</v>
      </c>
      <c r="AY764" s="171" t="s">
        <v>141</v>
      </c>
    </row>
    <row r="765" spans="1:65" s="14" customFormat="1" x14ac:dyDescent="0.2">
      <c r="B765" s="170"/>
      <c r="D765" s="164" t="s">
        <v>153</v>
      </c>
      <c r="E765" s="171" t="s">
        <v>1</v>
      </c>
      <c r="F765" s="172" t="s">
        <v>338</v>
      </c>
      <c r="H765" s="173">
        <v>1.79</v>
      </c>
      <c r="L765" s="170"/>
      <c r="M765" s="174"/>
      <c r="N765" s="175"/>
      <c r="O765" s="175"/>
      <c r="P765" s="175"/>
      <c r="Q765" s="175"/>
      <c r="R765" s="175"/>
      <c r="S765" s="175"/>
      <c r="T765" s="176"/>
      <c r="AT765" s="171" t="s">
        <v>153</v>
      </c>
      <c r="AU765" s="171" t="s">
        <v>123</v>
      </c>
      <c r="AV765" s="14" t="s">
        <v>123</v>
      </c>
      <c r="AW765" s="14" t="s">
        <v>29</v>
      </c>
      <c r="AX765" s="14" t="s">
        <v>73</v>
      </c>
      <c r="AY765" s="171" t="s">
        <v>141</v>
      </c>
    </row>
    <row r="766" spans="1:65" s="14" customFormat="1" x14ac:dyDescent="0.2">
      <c r="B766" s="170"/>
      <c r="D766" s="164" t="s">
        <v>153</v>
      </c>
      <c r="E766" s="171" t="s">
        <v>1</v>
      </c>
      <c r="F766" s="172" t="s">
        <v>339</v>
      </c>
      <c r="H766" s="173">
        <v>1.7</v>
      </c>
      <c r="L766" s="170"/>
      <c r="M766" s="174"/>
      <c r="N766" s="175"/>
      <c r="O766" s="175"/>
      <c r="P766" s="175"/>
      <c r="Q766" s="175"/>
      <c r="R766" s="175"/>
      <c r="S766" s="175"/>
      <c r="T766" s="176"/>
      <c r="AT766" s="171" t="s">
        <v>153</v>
      </c>
      <c r="AU766" s="171" t="s">
        <v>123</v>
      </c>
      <c r="AV766" s="14" t="s">
        <v>123</v>
      </c>
      <c r="AW766" s="14" t="s">
        <v>29</v>
      </c>
      <c r="AX766" s="14" t="s">
        <v>73</v>
      </c>
      <c r="AY766" s="171" t="s">
        <v>141</v>
      </c>
    </row>
    <row r="767" spans="1:65" s="14" customFormat="1" x14ac:dyDescent="0.2">
      <c r="B767" s="170"/>
      <c r="D767" s="164" t="s">
        <v>153</v>
      </c>
      <c r="E767" s="171" t="s">
        <v>1</v>
      </c>
      <c r="F767" s="172" t="s">
        <v>340</v>
      </c>
      <c r="H767" s="173">
        <v>3.23</v>
      </c>
      <c r="L767" s="170"/>
      <c r="M767" s="174"/>
      <c r="N767" s="175"/>
      <c r="O767" s="175"/>
      <c r="P767" s="175"/>
      <c r="Q767" s="175"/>
      <c r="R767" s="175"/>
      <c r="S767" s="175"/>
      <c r="T767" s="176"/>
      <c r="AT767" s="171" t="s">
        <v>153</v>
      </c>
      <c r="AU767" s="171" t="s">
        <v>123</v>
      </c>
      <c r="AV767" s="14" t="s">
        <v>123</v>
      </c>
      <c r="AW767" s="14" t="s">
        <v>29</v>
      </c>
      <c r="AX767" s="14" t="s">
        <v>73</v>
      </c>
      <c r="AY767" s="171" t="s">
        <v>141</v>
      </c>
    </row>
    <row r="768" spans="1:65" s="14" customFormat="1" x14ac:dyDescent="0.2">
      <c r="B768" s="170"/>
      <c r="D768" s="164" t="s">
        <v>153</v>
      </c>
      <c r="E768" s="171" t="s">
        <v>1</v>
      </c>
      <c r="F768" s="172" t="s">
        <v>341</v>
      </c>
      <c r="H768" s="173">
        <v>1.7</v>
      </c>
      <c r="L768" s="170"/>
      <c r="M768" s="174"/>
      <c r="N768" s="175"/>
      <c r="O768" s="175"/>
      <c r="P768" s="175"/>
      <c r="Q768" s="175"/>
      <c r="R768" s="175"/>
      <c r="S768" s="175"/>
      <c r="T768" s="176"/>
      <c r="AT768" s="171" t="s">
        <v>153</v>
      </c>
      <c r="AU768" s="171" t="s">
        <v>123</v>
      </c>
      <c r="AV768" s="14" t="s">
        <v>123</v>
      </c>
      <c r="AW768" s="14" t="s">
        <v>29</v>
      </c>
      <c r="AX768" s="14" t="s">
        <v>73</v>
      </c>
      <c r="AY768" s="171" t="s">
        <v>141</v>
      </c>
    </row>
    <row r="769" spans="2:51" s="14" customFormat="1" x14ac:dyDescent="0.2">
      <c r="B769" s="170"/>
      <c r="D769" s="164" t="s">
        <v>153</v>
      </c>
      <c r="E769" s="171" t="s">
        <v>1</v>
      </c>
      <c r="F769" s="172" t="s">
        <v>342</v>
      </c>
      <c r="H769" s="173">
        <v>1.78</v>
      </c>
      <c r="L769" s="170"/>
      <c r="M769" s="174"/>
      <c r="N769" s="175"/>
      <c r="O769" s="175"/>
      <c r="P769" s="175"/>
      <c r="Q769" s="175"/>
      <c r="R769" s="175"/>
      <c r="S769" s="175"/>
      <c r="T769" s="176"/>
      <c r="AT769" s="171" t="s">
        <v>153</v>
      </c>
      <c r="AU769" s="171" t="s">
        <v>123</v>
      </c>
      <c r="AV769" s="14" t="s">
        <v>123</v>
      </c>
      <c r="AW769" s="14" t="s">
        <v>29</v>
      </c>
      <c r="AX769" s="14" t="s">
        <v>73</v>
      </c>
      <c r="AY769" s="171" t="s">
        <v>141</v>
      </c>
    </row>
    <row r="770" spans="2:51" s="14" customFormat="1" x14ac:dyDescent="0.2">
      <c r="B770" s="170"/>
      <c r="D770" s="164" t="s">
        <v>153</v>
      </c>
      <c r="E770" s="171" t="s">
        <v>1</v>
      </c>
      <c r="F770" s="172" t="s">
        <v>343</v>
      </c>
      <c r="H770" s="173">
        <v>3.69</v>
      </c>
      <c r="L770" s="170"/>
      <c r="M770" s="174"/>
      <c r="N770" s="175"/>
      <c r="O770" s="175"/>
      <c r="P770" s="175"/>
      <c r="Q770" s="175"/>
      <c r="R770" s="175"/>
      <c r="S770" s="175"/>
      <c r="T770" s="176"/>
      <c r="AT770" s="171" t="s">
        <v>153</v>
      </c>
      <c r="AU770" s="171" t="s">
        <v>123</v>
      </c>
      <c r="AV770" s="14" t="s">
        <v>123</v>
      </c>
      <c r="AW770" s="14" t="s">
        <v>29</v>
      </c>
      <c r="AX770" s="14" t="s">
        <v>73</v>
      </c>
      <c r="AY770" s="171" t="s">
        <v>141</v>
      </c>
    </row>
    <row r="771" spans="2:51" s="14" customFormat="1" x14ac:dyDescent="0.2">
      <c r="B771" s="170"/>
      <c r="D771" s="164" t="s">
        <v>153</v>
      </c>
      <c r="E771" s="171" t="s">
        <v>1</v>
      </c>
      <c r="F771" s="172" t="s">
        <v>344</v>
      </c>
      <c r="H771" s="173">
        <v>4.13</v>
      </c>
      <c r="L771" s="170"/>
      <c r="M771" s="174"/>
      <c r="N771" s="175"/>
      <c r="O771" s="175"/>
      <c r="P771" s="175"/>
      <c r="Q771" s="175"/>
      <c r="R771" s="175"/>
      <c r="S771" s="175"/>
      <c r="T771" s="176"/>
      <c r="AT771" s="171" t="s">
        <v>153</v>
      </c>
      <c r="AU771" s="171" t="s">
        <v>123</v>
      </c>
      <c r="AV771" s="14" t="s">
        <v>123</v>
      </c>
      <c r="AW771" s="14" t="s">
        <v>29</v>
      </c>
      <c r="AX771" s="14" t="s">
        <v>73</v>
      </c>
      <c r="AY771" s="171" t="s">
        <v>141</v>
      </c>
    </row>
    <row r="772" spans="2:51" s="16" customFormat="1" x14ac:dyDescent="0.2">
      <c r="B772" s="184"/>
      <c r="D772" s="164" t="s">
        <v>153</v>
      </c>
      <c r="E772" s="185" t="s">
        <v>1</v>
      </c>
      <c r="F772" s="186" t="s">
        <v>173</v>
      </c>
      <c r="H772" s="187">
        <v>31.330000000000002</v>
      </c>
      <c r="L772" s="184"/>
      <c r="M772" s="188"/>
      <c r="N772" s="189"/>
      <c r="O772" s="189"/>
      <c r="P772" s="189"/>
      <c r="Q772" s="189"/>
      <c r="R772" s="189"/>
      <c r="S772" s="189"/>
      <c r="T772" s="190"/>
      <c r="AT772" s="185" t="s">
        <v>153</v>
      </c>
      <c r="AU772" s="185" t="s">
        <v>123</v>
      </c>
      <c r="AV772" s="16" t="s">
        <v>142</v>
      </c>
      <c r="AW772" s="16" t="s">
        <v>29</v>
      </c>
      <c r="AX772" s="16" t="s">
        <v>73</v>
      </c>
      <c r="AY772" s="185" t="s">
        <v>141</v>
      </c>
    </row>
    <row r="773" spans="2:51" s="13" customFormat="1" x14ac:dyDescent="0.2">
      <c r="B773" s="163"/>
      <c r="D773" s="164" t="s">
        <v>153</v>
      </c>
      <c r="E773" s="165" t="s">
        <v>1</v>
      </c>
      <c r="F773" s="166" t="s">
        <v>274</v>
      </c>
      <c r="H773" s="165" t="s">
        <v>1</v>
      </c>
      <c r="L773" s="163"/>
      <c r="M773" s="167"/>
      <c r="N773" s="168"/>
      <c r="O773" s="168"/>
      <c r="P773" s="168"/>
      <c r="Q773" s="168"/>
      <c r="R773" s="168"/>
      <c r="S773" s="168"/>
      <c r="T773" s="169"/>
      <c r="AT773" s="165" t="s">
        <v>153</v>
      </c>
      <c r="AU773" s="165" t="s">
        <v>123</v>
      </c>
      <c r="AV773" s="13" t="s">
        <v>81</v>
      </c>
      <c r="AW773" s="13" t="s">
        <v>29</v>
      </c>
      <c r="AX773" s="13" t="s">
        <v>73</v>
      </c>
      <c r="AY773" s="165" t="s">
        <v>141</v>
      </c>
    </row>
    <row r="774" spans="2:51" s="14" customFormat="1" x14ac:dyDescent="0.2">
      <c r="B774" s="170"/>
      <c r="D774" s="164" t="s">
        <v>153</v>
      </c>
      <c r="E774" s="171" t="s">
        <v>1</v>
      </c>
      <c r="F774" s="172" t="s">
        <v>345</v>
      </c>
      <c r="H774" s="173">
        <v>15.74</v>
      </c>
      <c r="L774" s="170"/>
      <c r="M774" s="174"/>
      <c r="N774" s="175"/>
      <c r="O774" s="175"/>
      <c r="P774" s="175"/>
      <c r="Q774" s="175"/>
      <c r="R774" s="175"/>
      <c r="S774" s="175"/>
      <c r="T774" s="176"/>
      <c r="AT774" s="171" t="s">
        <v>153</v>
      </c>
      <c r="AU774" s="171" t="s">
        <v>123</v>
      </c>
      <c r="AV774" s="14" t="s">
        <v>123</v>
      </c>
      <c r="AW774" s="14" t="s">
        <v>29</v>
      </c>
      <c r="AX774" s="14" t="s">
        <v>73</v>
      </c>
      <c r="AY774" s="171" t="s">
        <v>141</v>
      </c>
    </row>
    <row r="775" spans="2:51" s="14" customFormat="1" x14ac:dyDescent="0.2">
      <c r="B775" s="170"/>
      <c r="D775" s="164" t="s">
        <v>153</v>
      </c>
      <c r="E775" s="171" t="s">
        <v>1</v>
      </c>
      <c r="F775" s="172" t="s">
        <v>346</v>
      </c>
      <c r="H775" s="173">
        <v>1.62</v>
      </c>
      <c r="L775" s="170"/>
      <c r="M775" s="174"/>
      <c r="N775" s="175"/>
      <c r="O775" s="175"/>
      <c r="P775" s="175"/>
      <c r="Q775" s="175"/>
      <c r="R775" s="175"/>
      <c r="S775" s="175"/>
      <c r="T775" s="176"/>
      <c r="AT775" s="171" t="s">
        <v>153</v>
      </c>
      <c r="AU775" s="171" t="s">
        <v>123</v>
      </c>
      <c r="AV775" s="14" t="s">
        <v>123</v>
      </c>
      <c r="AW775" s="14" t="s">
        <v>29</v>
      </c>
      <c r="AX775" s="14" t="s">
        <v>73</v>
      </c>
      <c r="AY775" s="171" t="s">
        <v>141</v>
      </c>
    </row>
    <row r="776" spans="2:51" s="14" customFormat="1" x14ac:dyDescent="0.2">
      <c r="B776" s="170"/>
      <c r="D776" s="164" t="s">
        <v>153</v>
      </c>
      <c r="E776" s="171" t="s">
        <v>1</v>
      </c>
      <c r="F776" s="172" t="s">
        <v>347</v>
      </c>
      <c r="H776" s="173">
        <v>4.59</v>
      </c>
      <c r="L776" s="170"/>
      <c r="M776" s="174"/>
      <c r="N776" s="175"/>
      <c r="O776" s="175"/>
      <c r="P776" s="175"/>
      <c r="Q776" s="175"/>
      <c r="R776" s="175"/>
      <c r="S776" s="175"/>
      <c r="T776" s="176"/>
      <c r="AT776" s="171" t="s">
        <v>153</v>
      </c>
      <c r="AU776" s="171" t="s">
        <v>123</v>
      </c>
      <c r="AV776" s="14" t="s">
        <v>123</v>
      </c>
      <c r="AW776" s="14" t="s">
        <v>29</v>
      </c>
      <c r="AX776" s="14" t="s">
        <v>73</v>
      </c>
      <c r="AY776" s="171" t="s">
        <v>141</v>
      </c>
    </row>
    <row r="777" spans="2:51" s="14" customFormat="1" x14ac:dyDescent="0.2">
      <c r="B777" s="170"/>
      <c r="D777" s="164" t="s">
        <v>153</v>
      </c>
      <c r="E777" s="171" t="s">
        <v>1</v>
      </c>
      <c r="F777" s="172" t="s">
        <v>348</v>
      </c>
      <c r="H777" s="173">
        <v>4.32</v>
      </c>
      <c r="L777" s="170"/>
      <c r="M777" s="174"/>
      <c r="N777" s="175"/>
      <c r="O777" s="175"/>
      <c r="P777" s="175"/>
      <c r="Q777" s="175"/>
      <c r="R777" s="175"/>
      <c r="S777" s="175"/>
      <c r="T777" s="176"/>
      <c r="AT777" s="171" t="s">
        <v>153</v>
      </c>
      <c r="AU777" s="171" t="s">
        <v>123</v>
      </c>
      <c r="AV777" s="14" t="s">
        <v>123</v>
      </c>
      <c r="AW777" s="14" t="s">
        <v>29</v>
      </c>
      <c r="AX777" s="14" t="s">
        <v>73</v>
      </c>
      <c r="AY777" s="171" t="s">
        <v>141</v>
      </c>
    </row>
    <row r="778" spans="2:51" s="14" customFormat="1" x14ac:dyDescent="0.2">
      <c r="B778" s="170"/>
      <c r="D778" s="164" t="s">
        <v>153</v>
      </c>
      <c r="E778" s="171" t="s">
        <v>1</v>
      </c>
      <c r="F778" s="172" t="s">
        <v>349</v>
      </c>
      <c r="H778" s="173">
        <v>4.9000000000000004</v>
      </c>
      <c r="L778" s="170"/>
      <c r="M778" s="174"/>
      <c r="N778" s="175"/>
      <c r="O778" s="175"/>
      <c r="P778" s="175"/>
      <c r="Q778" s="175"/>
      <c r="R778" s="175"/>
      <c r="S778" s="175"/>
      <c r="T778" s="176"/>
      <c r="AT778" s="171" t="s">
        <v>153</v>
      </c>
      <c r="AU778" s="171" t="s">
        <v>123</v>
      </c>
      <c r="AV778" s="14" t="s">
        <v>123</v>
      </c>
      <c r="AW778" s="14" t="s">
        <v>29</v>
      </c>
      <c r="AX778" s="14" t="s">
        <v>73</v>
      </c>
      <c r="AY778" s="171" t="s">
        <v>141</v>
      </c>
    </row>
    <row r="779" spans="2:51" s="14" customFormat="1" x14ac:dyDescent="0.2">
      <c r="B779" s="170"/>
      <c r="D779" s="164" t="s">
        <v>153</v>
      </c>
      <c r="E779" s="171" t="s">
        <v>1</v>
      </c>
      <c r="F779" s="172" t="s">
        <v>350</v>
      </c>
      <c r="H779" s="173">
        <v>4.29</v>
      </c>
      <c r="L779" s="170"/>
      <c r="M779" s="174"/>
      <c r="N779" s="175"/>
      <c r="O779" s="175"/>
      <c r="P779" s="175"/>
      <c r="Q779" s="175"/>
      <c r="R779" s="175"/>
      <c r="S779" s="175"/>
      <c r="T779" s="176"/>
      <c r="AT779" s="171" t="s">
        <v>153</v>
      </c>
      <c r="AU779" s="171" t="s">
        <v>123</v>
      </c>
      <c r="AV779" s="14" t="s">
        <v>123</v>
      </c>
      <c r="AW779" s="14" t="s">
        <v>29</v>
      </c>
      <c r="AX779" s="14" t="s">
        <v>73</v>
      </c>
      <c r="AY779" s="171" t="s">
        <v>141</v>
      </c>
    </row>
    <row r="780" spans="2:51" s="14" customFormat="1" x14ac:dyDescent="0.2">
      <c r="B780" s="170"/>
      <c r="D780" s="164" t="s">
        <v>153</v>
      </c>
      <c r="E780" s="171" t="s">
        <v>1</v>
      </c>
      <c r="F780" s="172" t="s">
        <v>351</v>
      </c>
      <c r="H780" s="173">
        <v>3.95</v>
      </c>
      <c r="L780" s="170"/>
      <c r="M780" s="174"/>
      <c r="N780" s="175"/>
      <c r="O780" s="175"/>
      <c r="P780" s="175"/>
      <c r="Q780" s="175"/>
      <c r="R780" s="175"/>
      <c r="S780" s="175"/>
      <c r="T780" s="176"/>
      <c r="AT780" s="171" t="s">
        <v>153</v>
      </c>
      <c r="AU780" s="171" t="s">
        <v>123</v>
      </c>
      <c r="AV780" s="14" t="s">
        <v>123</v>
      </c>
      <c r="AW780" s="14" t="s">
        <v>29</v>
      </c>
      <c r="AX780" s="14" t="s">
        <v>73</v>
      </c>
      <c r="AY780" s="171" t="s">
        <v>141</v>
      </c>
    </row>
    <row r="781" spans="2:51" s="14" customFormat="1" x14ac:dyDescent="0.2">
      <c r="B781" s="170"/>
      <c r="D781" s="164" t="s">
        <v>153</v>
      </c>
      <c r="E781" s="171" t="s">
        <v>1</v>
      </c>
      <c r="F781" s="172" t="s">
        <v>352</v>
      </c>
      <c r="H781" s="173">
        <v>1.7</v>
      </c>
      <c r="L781" s="170"/>
      <c r="M781" s="174"/>
      <c r="N781" s="175"/>
      <c r="O781" s="175"/>
      <c r="P781" s="175"/>
      <c r="Q781" s="175"/>
      <c r="R781" s="175"/>
      <c r="S781" s="175"/>
      <c r="T781" s="176"/>
      <c r="AT781" s="171" t="s">
        <v>153</v>
      </c>
      <c r="AU781" s="171" t="s">
        <v>123</v>
      </c>
      <c r="AV781" s="14" t="s">
        <v>123</v>
      </c>
      <c r="AW781" s="14" t="s">
        <v>29</v>
      </c>
      <c r="AX781" s="14" t="s">
        <v>73</v>
      </c>
      <c r="AY781" s="171" t="s">
        <v>141</v>
      </c>
    </row>
    <row r="782" spans="2:51" s="14" customFormat="1" x14ac:dyDescent="0.2">
      <c r="B782" s="170"/>
      <c r="D782" s="164" t="s">
        <v>153</v>
      </c>
      <c r="E782" s="171" t="s">
        <v>1</v>
      </c>
      <c r="F782" s="172" t="s">
        <v>353</v>
      </c>
      <c r="H782" s="173">
        <v>3.23</v>
      </c>
      <c r="L782" s="170"/>
      <c r="M782" s="174"/>
      <c r="N782" s="175"/>
      <c r="O782" s="175"/>
      <c r="P782" s="175"/>
      <c r="Q782" s="175"/>
      <c r="R782" s="175"/>
      <c r="S782" s="175"/>
      <c r="T782" s="176"/>
      <c r="AT782" s="171" t="s">
        <v>153</v>
      </c>
      <c r="AU782" s="171" t="s">
        <v>123</v>
      </c>
      <c r="AV782" s="14" t="s">
        <v>123</v>
      </c>
      <c r="AW782" s="14" t="s">
        <v>29</v>
      </c>
      <c r="AX782" s="14" t="s">
        <v>73</v>
      </c>
      <c r="AY782" s="171" t="s">
        <v>141</v>
      </c>
    </row>
    <row r="783" spans="2:51" s="14" customFormat="1" x14ac:dyDescent="0.2">
      <c r="B783" s="170"/>
      <c r="D783" s="164" t="s">
        <v>153</v>
      </c>
      <c r="E783" s="171" t="s">
        <v>1</v>
      </c>
      <c r="F783" s="172" t="s">
        <v>354</v>
      </c>
      <c r="H783" s="173">
        <v>2.17</v>
      </c>
      <c r="L783" s="170"/>
      <c r="M783" s="174"/>
      <c r="N783" s="175"/>
      <c r="O783" s="175"/>
      <c r="P783" s="175"/>
      <c r="Q783" s="175"/>
      <c r="R783" s="175"/>
      <c r="S783" s="175"/>
      <c r="T783" s="176"/>
      <c r="AT783" s="171" t="s">
        <v>153</v>
      </c>
      <c r="AU783" s="171" t="s">
        <v>123</v>
      </c>
      <c r="AV783" s="14" t="s">
        <v>123</v>
      </c>
      <c r="AW783" s="14" t="s">
        <v>29</v>
      </c>
      <c r="AX783" s="14" t="s">
        <v>73</v>
      </c>
      <c r="AY783" s="171" t="s">
        <v>141</v>
      </c>
    </row>
    <row r="784" spans="2:51" s="14" customFormat="1" x14ac:dyDescent="0.2">
      <c r="B784" s="170"/>
      <c r="D784" s="164" t="s">
        <v>153</v>
      </c>
      <c r="E784" s="171" t="s">
        <v>1</v>
      </c>
      <c r="F784" s="172" t="s">
        <v>355</v>
      </c>
      <c r="H784" s="173">
        <v>1.7</v>
      </c>
      <c r="L784" s="170"/>
      <c r="M784" s="174"/>
      <c r="N784" s="175"/>
      <c r="O784" s="175"/>
      <c r="P784" s="175"/>
      <c r="Q784" s="175"/>
      <c r="R784" s="175"/>
      <c r="S784" s="175"/>
      <c r="T784" s="176"/>
      <c r="AT784" s="171" t="s">
        <v>153</v>
      </c>
      <c r="AU784" s="171" t="s">
        <v>123</v>
      </c>
      <c r="AV784" s="14" t="s">
        <v>123</v>
      </c>
      <c r="AW784" s="14" t="s">
        <v>29</v>
      </c>
      <c r="AX784" s="14" t="s">
        <v>73</v>
      </c>
      <c r="AY784" s="171" t="s">
        <v>141</v>
      </c>
    </row>
    <row r="785" spans="1:65" s="14" customFormat="1" x14ac:dyDescent="0.2">
      <c r="B785" s="170"/>
      <c r="D785" s="164" t="s">
        <v>153</v>
      </c>
      <c r="E785" s="171" t="s">
        <v>1</v>
      </c>
      <c r="F785" s="172" t="s">
        <v>356</v>
      </c>
      <c r="H785" s="173">
        <v>3.23</v>
      </c>
      <c r="L785" s="170"/>
      <c r="M785" s="174"/>
      <c r="N785" s="175"/>
      <c r="O785" s="175"/>
      <c r="P785" s="175"/>
      <c r="Q785" s="175"/>
      <c r="R785" s="175"/>
      <c r="S785" s="175"/>
      <c r="T785" s="176"/>
      <c r="AT785" s="171" t="s">
        <v>153</v>
      </c>
      <c r="AU785" s="171" t="s">
        <v>123</v>
      </c>
      <c r="AV785" s="14" t="s">
        <v>123</v>
      </c>
      <c r="AW785" s="14" t="s">
        <v>29</v>
      </c>
      <c r="AX785" s="14" t="s">
        <v>73</v>
      </c>
      <c r="AY785" s="171" t="s">
        <v>141</v>
      </c>
    </row>
    <row r="786" spans="1:65" s="14" customFormat="1" x14ac:dyDescent="0.2">
      <c r="B786" s="170"/>
      <c r="D786" s="164" t="s">
        <v>153</v>
      </c>
      <c r="E786" s="171" t="s">
        <v>1</v>
      </c>
      <c r="F786" s="172" t="s">
        <v>357</v>
      </c>
      <c r="H786" s="173">
        <v>1.7</v>
      </c>
      <c r="L786" s="170"/>
      <c r="M786" s="174"/>
      <c r="N786" s="175"/>
      <c r="O786" s="175"/>
      <c r="P786" s="175"/>
      <c r="Q786" s="175"/>
      <c r="R786" s="175"/>
      <c r="S786" s="175"/>
      <c r="T786" s="176"/>
      <c r="AT786" s="171" t="s">
        <v>153</v>
      </c>
      <c r="AU786" s="171" t="s">
        <v>123</v>
      </c>
      <c r="AV786" s="14" t="s">
        <v>123</v>
      </c>
      <c r="AW786" s="14" t="s">
        <v>29</v>
      </c>
      <c r="AX786" s="14" t="s">
        <v>73</v>
      </c>
      <c r="AY786" s="171" t="s">
        <v>141</v>
      </c>
    </row>
    <row r="787" spans="1:65" s="16" customFormat="1" x14ac:dyDescent="0.2">
      <c r="B787" s="184"/>
      <c r="D787" s="164" t="s">
        <v>153</v>
      </c>
      <c r="E787" s="185" t="s">
        <v>1</v>
      </c>
      <c r="F787" s="186" t="s">
        <v>173</v>
      </c>
      <c r="H787" s="187">
        <v>53.140000000000008</v>
      </c>
      <c r="L787" s="184"/>
      <c r="M787" s="188"/>
      <c r="N787" s="189"/>
      <c r="O787" s="189"/>
      <c r="P787" s="189"/>
      <c r="Q787" s="189"/>
      <c r="R787" s="189"/>
      <c r="S787" s="189"/>
      <c r="T787" s="190"/>
      <c r="AT787" s="185" t="s">
        <v>153</v>
      </c>
      <c r="AU787" s="185" t="s">
        <v>123</v>
      </c>
      <c r="AV787" s="16" t="s">
        <v>142</v>
      </c>
      <c r="AW787" s="16" t="s">
        <v>29</v>
      </c>
      <c r="AX787" s="16" t="s">
        <v>73</v>
      </c>
      <c r="AY787" s="185" t="s">
        <v>141</v>
      </c>
    </row>
    <row r="788" spans="1:65" s="15" customFormat="1" x14ac:dyDescent="0.2">
      <c r="B788" s="177"/>
      <c r="D788" s="164" t="s">
        <v>153</v>
      </c>
      <c r="E788" s="178" t="s">
        <v>1</v>
      </c>
      <c r="F788" s="179" t="s">
        <v>160</v>
      </c>
      <c r="H788" s="180">
        <v>194.47</v>
      </c>
      <c r="L788" s="177"/>
      <c r="M788" s="181"/>
      <c r="N788" s="182"/>
      <c r="O788" s="182"/>
      <c r="P788" s="182"/>
      <c r="Q788" s="182"/>
      <c r="R788" s="182"/>
      <c r="S788" s="182"/>
      <c r="T788" s="183"/>
      <c r="AT788" s="178" t="s">
        <v>153</v>
      </c>
      <c r="AU788" s="178" t="s">
        <v>123</v>
      </c>
      <c r="AV788" s="15" t="s">
        <v>151</v>
      </c>
      <c r="AW788" s="15" t="s">
        <v>29</v>
      </c>
      <c r="AX788" s="15" t="s">
        <v>81</v>
      </c>
      <c r="AY788" s="178" t="s">
        <v>141</v>
      </c>
    </row>
    <row r="789" spans="1:65" s="2" customFormat="1" ht="24" x14ac:dyDescent="0.2">
      <c r="A789" s="30"/>
      <c r="B789" s="119"/>
      <c r="C789" s="191" t="s">
        <v>797</v>
      </c>
      <c r="D789" s="191" t="s">
        <v>364</v>
      </c>
      <c r="E789" s="192" t="s">
        <v>798</v>
      </c>
      <c r="F789" s="193" t="s">
        <v>799</v>
      </c>
      <c r="G789" s="194" t="s">
        <v>200</v>
      </c>
      <c r="H789" s="195">
        <v>92.917000000000002</v>
      </c>
      <c r="I789" s="196"/>
      <c r="J789" s="196">
        <f>ROUND(I789*H789,2)</f>
        <v>0</v>
      </c>
      <c r="K789" s="193" t="s">
        <v>1</v>
      </c>
      <c r="L789" s="197"/>
      <c r="M789" s="198" t="s">
        <v>1</v>
      </c>
      <c r="N789" s="199" t="s">
        <v>39</v>
      </c>
      <c r="O789" s="159">
        <v>0</v>
      </c>
      <c r="P789" s="159">
        <f>O789*H789</f>
        <v>0</v>
      </c>
      <c r="Q789" s="159">
        <v>1.9199999999999998E-2</v>
      </c>
      <c r="R789" s="159">
        <f>Q789*H789</f>
        <v>1.7840063999999998</v>
      </c>
      <c r="S789" s="159">
        <v>0</v>
      </c>
      <c r="T789" s="160">
        <f>S789*H789</f>
        <v>0</v>
      </c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R789" s="161" t="s">
        <v>421</v>
      </c>
      <c r="AT789" s="161" t="s">
        <v>364</v>
      </c>
      <c r="AU789" s="161" t="s">
        <v>123</v>
      </c>
      <c r="AY789" s="18" t="s">
        <v>141</v>
      </c>
      <c r="BE789" s="162">
        <f>IF(N789="základní",J789,0)</f>
        <v>0</v>
      </c>
      <c r="BF789" s="162">
        <f>IF(N789="snížená",J789,0)</f>
        <v>0</v>
      </c>
      <c r="BG789" s="162">
        <f>IF(N789="zákl. přenesená",J789,0)</f>
        <v>0</v>
      </c>
      <c r="BH789" s="162">
        <f>IF(N789="sníž. přenesená",J789,0)</f>
        <v>0</v>
      </c>
      <c r="BI789" s="162">
        <f>IF(N789="nulová",J789,0)</f>
        <v>0</v>
      </c>
      <c r="BJ789" s="18" t="s">
        <v>123</v>
      </c>
      <c r="BK789" s="162">
        <f>ROUND(I789*H789,2)</f>
        <v>0</v>
      </c>
      <c r="BL789" s="18" t="s">
        <v>307</v>
      </c>
      <c r="BM789" s="161" t="s">
        <v>800</v>
      </c>
    </row>
    <row r="790" spans="1:65" s="14" customFormat="1" x14ac:dyDescent="0.2">
      <c r="B790" s="170"/>
      <c r="D790" s="164" t="s">
        <v>153</v>
      </c>
      <c r="E790" s="171" t="s">
        <v>1</v>
      </c>
      <c r="F790" s="172" t="s">
        <v>801</v>
      </c>
      <c r="H790" s="173">
        <v>92.917000000000002</v>
      </c>
      <c r="L790" s="170"/>
      <c r="M790" s="174"/>
      <c r="N790" s="175"/>
      <c r="O790" s="175"/>
      <c r="P790" s="175"/>
      <c r="Q790" s="175"/>
      <c r="R790" s="175"/>
      <c r="S790" s="175"/>
      <c r="T790" s="176"/>
      <c r="AT790" s="171" t="s">
        <v>153</v>
      </c>
      <c r="AU790" s="171" t="s">
        <v>123</v>
      </c>
      <c r="AV790" s="14" t="s">
        <v>123</v>
      </c>
      <c r="AW790" s="14" t="s">
        <v>29</v>
      </c>
      <c r="AX790" s="14" t="s">
        <v>81</v>
      </c>
      <c r="AY790" s="171" t="s">
        <v>141</v>
      </c>
    </row>
    <row r="791" spans="1:65" s="2" customFormat="1" ht="36" x14ac:dyDescent="0.2">
      <c r="A791" s="30"/>
      <c r="B791" s="119"/>
      <c r="C791" s="151" t="s">
        <v>802</v>
      </c>
      <c r="D791" s="151" t="s">
        <v>146</v>
      </c>
      <c r="E791" s="152" t="s">
        <v>803</v>
      </c>
      <c r="F791" s="153" t="s">
        <v>804</v>
      </c>
      <c r="G791" s="154" t="s">
        <v>200</v>
      </c>
      <c r="H791" s="155">
        <v>55.42</v>
      </c>
      <c r="I791" s="156"/>
      <c r="J791" s="156">
        <f>ROUND(I791*H791,2)</f>
        <v>0</v>
      </c>
      <c r="K791" s="153" t="s">
        <v>150</v>
      </c>
      <c r="L791" s="31"/>
      <c r="M791" s="157" t="s">
        <v>1</v>
      </c>
      <c r="N791" s="158" t="s">
        <v>39</v>
      </c>
      <c r="O791" s="159">
        <v>0.03</v>
      </c>
      <c r="P791" s="159">
        <f>O791*H791</f>
        <v>1.6626000000000001</v>
      </c>
      <c r="Q791" s="159">
        <v>0</v>
      </c>
      <c r="R791" s="159">
        <f>Q791*H791</f>
        <v>0</v>
      </c>
      <c r="S791" s="159">
        <v>0</v>
      </c>
      <c r="T791" s="160">
        <f>S791*H791</f>
        <v>0</v>
      </c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R791" s="161" t="s">
        <v>307</v>
      </c>
      <c r="AT791" s="161" t="s">
        <v>146</v>
      </c>
      <c r="AU791" s="161" t="s">
        <v>123</v>
      </c>
      <c r="AY791" s="18" t="s">
        <v>141</v>
      </c>
      <c r="BE791" s="162">
        <f>IF(N791="základní",J791,0)</f>
        <v>0</v>
      </c>
      <c r="BF791" s="162">
        <f>IF(N791="snížená",J791,0)</f>
        <v>0</v>
      </c>
      <c r="BG791" s="162">
        <f>IF(N791="zákl. přenesená",J791,0)</f>
        <v>0</v>
      </c>
      <c r="BH791" s="162">
        <f>IF(N791="sníž. přenesená",J791,0)</f>
        <v>0</v>
      </c>
      <c r="BI791" s="162">
        <f>IF(N791="nulová",J791,0)</f>
        <v>0</v>
      </c>
      <c r="BJ791" s="18" t="s">
        <v>123</v>
      </c>
      <c r="BK791" s="162">
        <f>ROUND(I791*H791,2)</f>
        <v>0</v>
      </c>
      <c r="BL791" s="18" t="s">
        <v>307</v>
      </c>
      <c r="BM791" s="161" t="s">
        <v>805</v>
      </c>
    </row>
    <row r="792" spans="1:65" s="2" customFormat="1" ht="44.25" customHeight="1" x14ac:dyDescent="0.2">
      <c r="A792" s="30"/>
      <c r="B792" s="119"/>
      <c r="C792" s="151" t="s">
        <v>381</v>
      </c>
      <c r="D792" s="151" t="s">
        <v>146</v>
      </c>
      <c r="E792" s="152" t="s">
        <v>806</v>
      </c>
      <c r="F792" s="153" t="s">
        <v>807</v>
      </c>
      <c r="G792" s="154" t="s">
        <v>558</v>
      </c>
      <c r="H792" s="155">
        <v>1677.078</v>
      </c>
      <c r="I792" s="156"/>
      <c r="J792" s="156">
        <f>ROUND(I792*H792,2)</f>
        <v>0</v>
      </c>
      <c r="K792" s="153" t="s">
        <v>150</v>
      </c>
      <c r="L792" s="31"/>
      <c r="M792" s="157" t="s">
        <v>1</v>
      </c>
      <c r="N792" s="158" t="s">
        <v>39</v>
      </c>
      <c r="O792" s="159">
        <v>0</v>
      </c>
      <c r="P792" s="159">
        <f>O792*H792</f>
        <v>0</v>
      </c>
      <c r="Q792" s="159">
        <v>0</v>
      </c>
      <c r="R792" s="159">
        <f>Q792*H792</f>
        <v>0</v>
      </c>
      <c r="S792" s="159">
        <v>0</v>
      </c>
      <c r="T792" s="160">
        <f>S792*H792</f>
        <v>0</v>
      </c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R792" s="161" t="s">
        <v>307</v>
      </c>
      <c r="AT792" s="161" t="s">
        <v>146</v>
      </c>
      <c r="AU792" s="161" t="s">
        <v>123</v>
      </c>
      <c r="AY792" s="18" t="s">
        <v>141</v>
      </c>
      <c r="BE792" s="162">
        <f>IF(N792="základní",J792,0)</f>
        <v>0</v>
      </c>
      <c r="BF792" s="162">
        <f>IF(N792="snížená",J792,0)</f>
        <v>0</v>
      </c>
      <c r="BG792" s="162">
        <f>IF(N792="zákl. přenesená",J792,0)</f>
        <v>0</v>
      </c>
      <c r="BH792" s="162">
        <f>IF(N792="sníž. přenesená",J792,0)</f>
        <v>0</v>
      </c>
      <c r="BI792" s="162">
        <f>IF(N792="nulová",J792,0)</f>
        <v>0</v>
      </c>
      <c r="BJ792" s="18" t="s">
        <v>123</v>
      </c>
      <c r="BK792" s="162">
        <f>ROUND(I792*H792,2)</f>
        <v>0</v>
      </c>
      <c r="BL792" s="18" t="s">
        <v>307</v>
      </c>
      <c r="BM792" s="161" t="s">
        <v>808</v>
      </c>
    </row>
    <row r="793" spans="1:65" s="12" customFormat="1" ht="22.9" customHeight="1" x14ac:dyDescent="0.2">
      <c r="B793" s="139"/>
      <c r="D793" s="140" t="s">
        <v>72</v>
      </c>
      <c r="E793" s="149" t="s">
        <v>809</v>
      </c>
      <c r="F793" s="149" t="s">
        <v>810</v>
      </c>
      <c r="J793" s="150">
        <f>BK793</f>
        <v>0</v>
      </c>
      <c r="L793" s="139"/>
      <c r="M793" s="143"/>
      <c r="N793" s="144"/>
      <c r="O793" s="144"/>
      <c r="P793" s="145">
        <f>SUM(P794:P907)</f>
        <v>514.90443900000002</v>
      </c>
      <c r="Q793" s="144"/>
      <c r="R793" s="145">
        <f>SUM(R794:R907)</f>
        <v>5.3483752000000004</v>
      </c>
      <c r="S793" s="144"/>
      <c r="T793" s="146">
        <f>SUM(T794:T907)</f>
        <v>1.0897375</v>
      </c>
      <c r="AR793" s="140" t="s">
        <v>123</v>
      </c>
      <c r="AT793" s="147" t="s">
        <v>72</v>
      </c>
      <c r="AU793" s="147" t="s">
        <v>81</v>
      </c>
      <c r="AY793" s="140" t="s">
        <v>141</v>
      </c>
      <c r="BK793" s="148">
        <f>SUM(BK794:BK907)</f>
        <v>0</v>
      </c>
    </row>
    <row r="794" spans="1:65" s="2" customFormat="1" ht="24" x14ac:dyDescent="0.2">
      <c r="A794" s="30"/>
      <c r="B794" s="119"/>
      <c r="C794" s="151" t="s">
        <v>399</v>
      </c>
      <c r="D794" s="151" t="s">
        <v>146</v>
      </c>
      <c r="E794" s="152" t="s">
        <v>811</v>
      </c>
      <c r="F794" s="153" t="s">
        <v>812</v>
      </c>
      <c r="G794" s="154" t="s">
        <v>200</v>
      </c>
      <c r="H794" s="155">
        <v>378.67</v>
      </c>
      <c r="I794" s="156"/>
      <c r="J794" s="156">
        <f>ROUND(I794*H794,2)</f>
        <v>0</v>
      </c>
      <c r="K794" s="153" t="s">
        <v>150</v>
      </c>
      <c r="L794" s="31"/>
      <c r="M794" s="157" t="s">
        <v>1</v>
      </c>
      <c r="N794" s="158" t="s">
        <v>39</v>
      </c>
      <c r="O794" s="159">
        <v>0.105</v>
      </c>
      <c r="P794" s="159">
        <f>O794*H794</f>
        <v>39.760350000000003</v>
      </c>
      <c r="Q794" s="159">
        <v>0</v>
      </c>
      <c r="R794" s="159">
        <f>Q794*H794</f>
        <v>0</v>
      </c>
      <c r="S794" s="159">
        <v>2.5000000000000001E-3</v>
      </c>
      <c r="T794" s="160">
        <f>S794*H794</f>
        <v>0.94667500000000004</v>
      </c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R794" s="161" t="s">
        <v>307</v>
      </c>
      <c r="AT794" s="161" t="s">
        <v>146</v>
      </c>
      <c r="AU794" s="161" t="s">
        <v>123</v>
      </c>
      <c r="AY794" s="18" t="s">
        <v>141</v>
      </c>
      <c r="BE794" s="162">
        <f>IF(N794="základní",J794,0)</f>
        <v>0</v>
      </c>
      <c r="BF794" s="162">
        <f>IF(N794="snížená",J794,0)</f>
        <v>0</v>
      </c>
      <c r="BG794" s="162">
        <f>IF(N794="zákl. přenesená",J794,0)</f>
        <v>0</v>
      </c>
      <c r="BH794" s="162">
        <f>IF(N794="sníž. přenesená",J794,0)</f>
        <v>0</v>
      </c>
      <c r="BI794" s="162">
        <f>IF(N794="nulová",J794,0)</f>
        <v>0</v>
      </c>
      <c r="BJ794" s="18" t="s">
        <v>123</v>
      </c>
      <c r="BK794" s="162">
        <f>ROUND(I794*H794,2)</f>
        <v>0</v>
      </c>
      <c r="BL794" s="18" t="s">
        <v>307</v>
      </c>
      <c r="BM794" s="161" t="s">
        <v>813</v>
      </c>
    </row>
    <row r="795" spans="1:65" s="13" customFormat="1" x14ac:dyDescent="0.2">
      <c r="B795" s="163"/>
      <c r="D795" s="164" t="s">
        <v>153</v>
      </c>
      <c r="E795" s="165" t="s">
        <v>1</v>
      </c>
      <c r="F795" s="166" t="s">
        <v>154</v>
      </c>
      <c r="H795" s="165" t="s">
        <v>1</v>
      </c>
      <c r="L795" s="163"/>
      <c r="M795" s="167"/>
      <c r="N795" s="168"/>
      <c r="O795" s="168"/>
      <c r="P795" s="168"/>
      <c r="Q795" s="168"/>
      <c r="R795" s="168"/>
      <c r="S795" s="168"/>
      <c r="T795" s="169"/>
      <c r="AT795" s="165" t="s">
        <v>153</v>
      </c>
      <c r="AU795" s="165" t="s">
        <v>123</v>
      </c>
      <c r="AV795" s="13" t="s">
        <v>81</v>
      </c>
      <c r="AW795" s="13" t="s">
        <v>29</v>
      </c>
      <c r="AX795" s="13" t="s">
        <v>73</v>
      </c>
      <c r="AY795" s="165" t="s">
        <v>141</v>
      </c>
    </row>
    <row r="796" spans="1:65" s="14" customFormat="1" x14ac:dyDescent="0.2">
      <c r="B796" s="170"/>
      <c r="D796" s="164" t="s">
        <v>153</v>
      </c>
      <c r="E796" s="171" t="s">
        <v>1</v>
      </c>
      <c r="F796" s="172" t="s">
        <v>597</v>
      </c>
      <c r="H796" s="173">
        <v>31.74</v>
      </c>
      <c r="L796" s="170"/>
      <c r="M796" s="174"/>
      <c r="N796" s="175"/>
      <c r="O796" s="175"/>
      <c r="P796" s="175"/>
      <c r="Q796" s="175"/>
      <c r="R796" s="175"/>
      <c r="S796" s="175"/>
      <c r="T796" s="176"/>
      <c r="AT796" s="171" t="s">
        <v>153</v>
      </c>
      <c r="AU796" s="171" t="s">
        <v>123</v>
      </c>
      <c r="AV796" s="14" t="s">
        <v>123</v>
      </c>
      <c r="AW796" s="14" t="s">
        <v>29</v>
      </c>
      <c r="AX796" s="14" t="s">
        <v>73</v>
      </c>
      <c r="AY796" s="171" t="s">
        <v>141</v>
      </c>
    </row>
    <row r="797" spans="1:65" s="14" customFormat="1" x14ac:dyDescent="0.2">
      <c r="B797" s="170"/>
      <c r="D797" s="164" t="s">
        <v>153</v>
      </c>
      <c r="E797" s="171" t="s">
        <v>1</v>
      </c>
      <c r="F797" s="172" t="s">
        <v>598</v>
      </c>
      <c r="H797" s="173">
        <v>14.36</v>
      </c>
      <c r="L797" s="170"/>
      <c r="M797" s="174"/>
      <c r="N797" s="175"/>
      <c r="O797" s="175"/>
      <c r="P797" s="175"/>
      <c r="Q797" s="175"/>
      <c r="R797" s="175"/>
      <c r="S797" s="175"/>
      <c r="T797" s="176"/>
      <c r="AT797" s="171" t="s">
        <v>153</v>
      </c>
      <c r="AU797" s="171" t="s">
        <v>123</v>
      </c>
      <c r="AV797" s="14" t="s">
        <v>123</v>
      </c>
      <c r="AW797" s="14" t="s">
        <v>29</v>
      </c>
      <c r="AX797" s="14" t="s">
        <v>73</v>
      </c>
      <c r="AY797" s="171" t="s">
        <v>141</v>
      </c>
    </row>
    <row r="798" spans="1:65" s="14" customFormat="1" x14ac:dyDescent="0.2">
      <c r="B798" s="170"/>
      <c r="D798" s="164" t="s">
        <v>153</v>
      </c>
      <c r="E798" s="171" t="s">
        <v>1</v>
      </c>
      <c r="F798" s="172" t="s">
        <v>599</v>
      </c>
      <c r="H798" s="173">
        <v>4.6399999999999997</v>
      </c>
      <c r="L798" s="170"/>
      <c r="M798" s="174"/>
      <c r="N798" s="175"/>
      <c r="O798" s="175"/>
      <c r="P798" s="175"/>
      <c r="Q798" s="175"/>
      <c r="R798" s="175"/>
      <c r="S798" s="175"/>
      <c r="T798" s="176"/>
      <c r="AT798" s="171" t="s">
        <v>153</v>
      </c>
      <c r="AU798" s="171" t="s">
        <v>123</v>
      </c>
      <c r="AV798" s="14" t="s">
        <v>123</v>
      </c>
      <c r="AW798" s="14" t="s">
        <v>29</v>
      </c>
      <c r="AX798" s="14" t="s">
        <v>73</v>
      </c>
      <c r="AY798" s="171" t="s">
        <v>141</v>
      </c>
    </row>
    <row r="799" spans="1:65" s="14" customFormat="1" x14ac:dyDescent="0.2">
      <c r="B799" s="170"/>
      <c r="D799" s="164" t="s">
        <v>153</v>
      </c>
      <c r="E799" s="171" t="s">
        <v>1</v>
      </c>
      <c r="F799" s="172" t="s">
        <v>600</v>
      </c>
      <c r="H799" s="173">
        <v>17.84</v>
      </c>
      <c r="L799" s="170"/>
      <c r="M799" s="174"/>
      <c r="N799" s="175"/>
      <c r="O799" s="175"/>
      <c r="P799" s="175"/>
      <c r="Q799" s="175"/>
      <c r="R799" s="175"/>
      <c r="S799" s="175"/>
      <c r="T799" s="176"/>
      <c r="AT799" s="171" t="s">
        <v>153</v>
      </c>
      <c r="AU799" s="171" t="s">
        <v>123</v>
      </c>
      <c r="AV799" s="14" t="s">
        <v>123</v>
      </c>
      <c r="AW799" s="14" t="s">
        <v>29</v>
      </c>
      <c r="AX799" s="14" t="s">
        <v>73</v>
      </c>
      <c r="AY799" s="171" t="s">
        <v>141</v>
      </c>
    </row>
    <row r="800" spans="1:65" s="14" customFormat="1" x14ac:dyDescent="0.2">
      <c r="B800" s="170"/>
      <c r="D800" s="164" t="s">
        <v>153</v>
      </c>
      <c r="E800" s="171" t="s">
        <v>1</v>
      </c>
      <c r="F800" s="172" t="s">
        <v>601</v>
      </c>
      <c r="H800" s="173">
        <v>4.2699999999999996</v>
      </c>
      <c r="L800" s="170"/>
      <c r="M800" s="174"/>
      <c r="N800" s="175"/>
      <c r="O800" s="175"/>
      <c r="P800" s="175"/>
      <c r="Q800" s="175"/>
      <c r="R800" s="175"/>
      <c r="S800" s="175"/>
      <c r="T800" s="176"/>
      <c r="AT800" s="171" t="s">
        <v>153</v>
      </c>
      <c r="AU800" s="171" t="s">
        <v>123</v>
      </c>
      <c r="AV800" s="14" t="s">
        <v>123</v>
      </c>
      <c r="AW800" s="14" t="s">
        <v>29</v>
      </c>
      <c r="AX800" s="14" t="s">
        <v>73</v>
      </c>
      <c r="AY800" s="171" t="s">
        <v>141</v>
      </c>
    </row>
    <row r="801" spans="2:51" s="14" customFormat="1" x14ac:dyDescent="0.2">
      <c r="B801" s="170"/>
      <c r="D801" s="164" t="s">
        <v>153</v>
      </c>
      <c r="E801" s="171" t="s">
        <v>1</v>
      </c>
      <c r="F801" s="172" t="s">
        <v>602</v>
      </c>
      <c r="H801" s="173">
        <v>17.399999999999999</v>
      </c>
      <c r="L801" s="170"/>
      <c r="M801" s="174"/>
      <c r="N801" s="175"/>
      <c r="O801" s="175"/>
      <c r="P801" s="175"/>
      <c r="Q801" s="175"/>
      <c r="R801" s="175"/>
      <c r="S801" s="175"/>
      <c r="T801" s="176"/>
      <c r="AT801" s="171" t="s">
        <v>153</v>
      </c>
      <c r="AU801" s="171" t="s">
        <v>123</v>
      </c>
      <c r="AV801" s="14" t="s">
        <v>123</v>
      </c>
      <c r="AW801" s="14" t="s">
        <v>29</v>
      </c>
      <c r="AX801" s="14" t="s">
        <v>73</v>
      </c>
      <c r="AY801" s="171" t="s">
        <v>141</v>
      </c>
    </row>
    <row r="802" spans="2:51" s="14" customFormat="1" x14ac:dyDescent="0.2">
      <c r="B802" s="170"/>
      <c r="D802" s="164" t="s">
        <v>153</v>
      </c>
      <c r="E802" s="171" t="s">
        <v>1</v>
      </c>
      <c r="F802" s="172" t="s">
        <v>603</v>
      </c>
      <c r="H802" s="173">
        <v>4.0999999999999996</v>
      </c>
      <c r="L802" s="170"/>
      <c r="M802" s="174"/>
      <c r="N802" s="175"/>
      <c r="O802" s="175"/>
      <c r="P802" s="175"/>
      <c r="Q802" s="175"/>
      <c r="R802" s="175"/>
      <c r="S802" s="175"/>
      <c r="T802" s="176"/>
      <c r="AT802" s="171" t="s">
        <v>153</v>
      </c>
      <c r="AU802" s="171" t="s">
        <v>123</v>
      </c>
      <c r="AV802" s="14" t="s">
        <v>123</v>
      </c>
      <c r="AW802" s="14" t="s">
        <v>29</v>
      </c>
      <c r="AX802" s="14" t="s">
        <v>73</v>
      </c>
      <c r="AY802" s="171" t="s">
        <v>141</v>
      </c>
    </row>
    <row r="803" spans="2:51" s="14" customFormat="1" x14ac:dyDescent="0.2">
      <c r="B803" s="170"/>
      <c r="D803" s="164" t="s">
        <v>153</v>
      </c>
      <c r="E803" s="171" t="s">
        <v>1</v>
      </c>
      <c r="F803" s="172" t="s">
        <v>604</v>
      </c>
      <c r="H803" s="173">
        <v>14.23</v>
      </c>
      <c r="L803" s="170"/>
      <c r="M803" s="174"/>
      <c r="N803" s="175"/>
      <c r="O803" s="175"/>
      <c r="P803" s="175"/>
      <c r="Q803" s="175"/>
      <c r="R803" s="175"/>
      <c r="S803" s="175"/>
      <c r="T803" s="176"/>
      <c r="AT803" s="171" t="s">
        <v>153</v>
      </c>
      <c r="AU803" s="171" t="s">
        <v>123</v>
      </c>
      <c r="AV803" s="14" t="s">
        <v>123</v>
      </c>
      <c r="AW803" s="14" t="s">
        <v>29</v>
      </c>
      <c r="AX803" s="14" t="s">
        <v>73</v>
      </c>
      <c r="AY803" s="171" t="s">
        <v>141</v>
      </c>
    </row>
    <row r="804" spans="2:51" s="14" customFormat="1" x14ac:dyDescent="0.2">
      <c r="B804" s="170"/>
      <c r="D804" s="164" t="s">
        <v>153</v>
      </c>
      <c r="E804" s="171" t="s">
        <v>1</v>
      </c>
      <c r="F804" s="172" t="s">
        <v>605</v>
      </c>
      <c r="H804" s="173">
        <v>5.08</v>
      </c>
      <c r="L804" s="170"/>
      <c r="M804" s="174"/>
      <c r="N804" s="175"/>
      <c r="O804" s="175"/>
      <c r="P804" s="175"/>
      <c r="Q804" s="175"/>
      <c r="R804" s="175"/>
      <c r="S804" s="175"/>
      <c r="T804" s="176"/>
      <c r="AT804" s="171" t="s">
        <v>153</v>
      </c>
      <c r="AU804" s="171" t="s">
        <v>123</v>
      </c>
      <c r="AV804" s="14" t="s">
        <v>123</v>
      </c>
      <c r="AW804" s="14" t="s">
        <v>29</v>
      </c>
      <c r="AX804" s="14" t="s">
        <v>73</v>
      </c>
      <c r="AY804" s="171" t="s">
        <v>141</v>
      </c>
    </row>
    <row r="805" spans="2:51" s="14" customFormat="1" x14ac:dyDescent="0.2">
      <c r="B805" s="170"/>
      <c r="D805" s="164" t="s">
        <v>153</v>
      </c>
      <c r="E805" s="171" t="s">
        <v>1</v>
      </c>
      <c r="F805" s="172" t="s">
        <v>606</v>
      </c>
      <c r="H805" s="173">
        <v>17.23</v>
      </c>
      <c r="L805" s="170"/>
      <c r="M805" s="174"/>
      <c r="N805" s="175"/>
      <c r="O805" s="175"/>
      <c r="P805" s="175"/>
      <c r="Q805" s="175"/>
      <c r="R805" s="175"/>
      <c r="S805" s="175"/>
      <c r="T805" s="176"/>
      <c r="AT805" s="171" t="s">
        <v>153</v>
      </c>
      <c r="AU805" s="171" t="s">
        <v>123</v>
      </c>
      <c r="AV805" s="14" t="s">
        <v>123</v>
      </c>
      <c r="AW805" s="14" t="s">
        <v>29</v>
      </c>
      <c r="AX805" s="14" t="s">
        <v>73</v>
      </c>
      <c r="AY805" s="171" t="s">
        <v>141</v>
      </c>
    </row>
    <row r="806" spans="2:51" s="14" customFormat="1" x14ac:dyDescent="0.2">
      <c r="B806" s="170"/>
      <c r="D806" s="164" t="s">
        <v>153</v>
      </c>
      <c r="E806" s="171" t="s">
        <v>1</v>
      </c>
      <c r="F806" s="172" t="s">
        <v>607</v>
      </c>
      <c r="H806" s="173">
        <v>3.49</v>
      </c>
      <c r="L806" s="170"/>
      <c r="M806" s="174"/>
      <c r="N806" s="175"/>
      <c r="O806" s="175"/>
      <c r="P806" s="175"/>
      <c r="Q806" s="175"/>
      <c r="R806" s="175"/>
      <c r="S806" s="175"/>
      <c r="T806" s="176"/>
      <c r="AT806" s="171" t="s">
        <v>153</v>
      </c>
      <c r="AU806" s="171" t="s">
        <v>123</v>
      </c>
      <c r="AV806" s="14" t="s">
        <v>123</v>
      </c>
      <c r="AW806" s="14" t="s">
        <v>29</v>
      </c>
      <c r="AX806" s="14" t="s">
        <v>73</v>
      </c>
      <c r="AY806" s="171" t="s">
        <v>141</v>
      </c>
    </row>
    <row r="807" spans="2:51" s="14" customFormat="1" x14ac:dyDescent="0.2">
      <c r="B807" s="170"/>
      <c r="D807" s="164" t="s">
        <v>153</v>
      </c>
      <c r="E807" s="171" t="s">
        <v>1</v>
      </c>
      <c r="F807" s="172" t="s">
        <v>608</v>
      </c>
      <c r="H807" s="173">
        <v>10.29</v>
      </c>
      <c r="L807" s="170"/>
      <c r="M807" s="174"/>
      <c r="N807" s="175"/>
      <c r="O807" s="175"/>
      <c r="P807" s="175"/>
      <c r="Q807" s="175"/>
      <c r="R807" s="175"/>
      <c r="S807" s="175"/>
      <c r="T807" s="176"/>
      <c r="AT807" s="171" t="s">
        <v>153</v>
      </c>
      <c r="AU807" s="171" t="s">
        <v>123</v>
      </c>
      <c r="AV807" s="14" t="s">
        <v>123</v>
      </c>
      <c r="AW807" s="14" t="s">
        <v>29</v>
      </c>
      <c r="AX807" s="14" t="s">
        <v>73</v>
      </c>
      <c r="AY807" s="171" t="s">
        <v>141</v>
      </c>
    </row>
    <row r="808" spans="2:51" s="14" customFormat="1" x14ac:dyDescent="0.2">
      <c r="B808" s="170"/>
      <c r="D808" s="164" t="s">
        <v>153</v>
      </c>
      <c r="E808" s="171" t="s">
        <v>1</v>
      </c>
      <c r="F808" s="172" t="s">
        <v>609</v>
      </c>
      <c r="H808" s="173">
        <v>42.62</v>
      </c>
      <c r="L808" s="170"/>
      <c r="M808" s="174"/>
      <c r="N808" s="175"/>
      <c r="O808" s="175"/>
      <c r="P808" s="175"/>
      <c r="Q808" s="175"/>
      <c r="R808" s="175"/>
      <c r="S808" s="175"/>
      <c r="T808" s="176"/>
      <c r="AT808" s="171" t="s">
        <v>153</v>
      </c>
      <c r="AU808" s="171" t="s">
        <v>123</v>
      </c>
      <c r="AV808" s="14" t="s">
        <v>123</v>
      </c>
      <c r="AW808" s="14" t="s">
        <v>29</v>
      </c>
      <c r="AX808" s="14" t="s">
        <v>73</v>
      </c>
      <c r="AY808" s="171" t="s">
        <v>141</v>
      </c>
    </row>
    <row r="809" spans="2:51" s="14" customFormat="1" x14ac:dyDescent="0.2">
      <c r="B809" s="170"/>
      <c r="D809" s="164" t="s">
        <v>153</v>
      </c>
      <c r="E809" s="171" t="s">
        <v>1</v>
      </c>
      <c r="F809" s="172" t="s">
        <v>814</v>
      </c>
      <c r="H809" s="173">
        <v>110.5</v>
      </c>
      <c r="L809" s="170"/>
      <c r="M809" s="174"/>
      <c r="N809" s="175"/>
      <c r="O809" s="175"/>
      <c r="P809" s="175"/>
      <c r="Q809" s="175"/>
      <c r="R809" s="175"/>
      <c r="S809" s="175"/>
      <c r="T809" s="176"/>
      <c r="AT809" s="171" t="s">
        <v>153</v>
      </c>
      <c r="AU809" s="171" t="s">
        <v>123</v>
      </c>
      <c r="AV809" s="14" t="s">
        <v>123</v>
      </c>
      <c r="AW809" s="14" t="s">
        <v>29</v>
      </c>
      <c r="AX809" s="14" t="s">
        <v>73</v>
      </c>
      <c r="AY809" s="171" t="s">
        <v>141</v>
      </c>
    </row>
    <row r="810" spans="2:51" s="14" customFormat="1" x14ac:dyDescent="0.2">
      <c r="B810" s="170"/>
      <c r="D810" s="164" t="s">
        <v>153</v>
      </c>
      <c r="E810" s="171" t="s">
        <v>1</v>
      </c>
      <c r="F810" s="172" t="s">
        <v>610</v>
      </c>
      <c r="H810" s="173">
        <v>7.18</v>
      </c>
      <c r="L810" s="170"/>
      <c r="M810" s="174"/>
      <c r="N810" s="175"/>
      <c r="O810" s="175"/>
      <c r="P810" s="175"/>
      <c r="Q810" s="175"/>
      <c r="R810" s="175"/>
      <c r="S810" s="175"/>
      <c r="T810" s="176"/>
      <c r="AT810" s="171" t="s">
        <v>153</v>
      </c>
      <c r="AU810" s="171" t="s">
        <v>123</v>
      </c>
      <c r="AV810" s="14" t="s">
        <v>123</v>
      </c>
      <c r="AW810" s="14" t="s">
        <v>29</v>
      </c>
      <c r="AX810" s="14" t="s">
        <v>73</v>
      </c>
      <c r="AY810" s="171" t="s">
        <v>141</v>
      </c>
    </row>
    <row r="811" spans="2:51" s="16" customFormat="1" x14ac:dyDescent="0.2">
      <c r="B811" s="184"/>
      <c r="D811" s="164" t="s">
        <v>153</v>
      </c>
      <c r="E811" s="185" t="s">
        <v>1</v>
      </c>
      <c r="F811" s="186" t="s">
        <v>173</v>
      </c>
      <c r="H811" s="187">
        <v>304.96999999999997</v>
      </c>
      <c r="L811" s="184"/>
      <c r="M811" s="188"/>
      <c r="N811" s="189"/>
      <c r="O811" s="189"/>
      <c r="P811" s="189"/>
      <c r="Q811" s="189"/>
      <c r="R811" s="189"/>
      <c r="S811" s="189"/>
      <c r="T811" s="190"/>
      <c r="AT811" s="185" t="s">
        <v>153</v>
      </c>
      <c r="AU811" s="185" t="s">
        <v>123</v>
      </c>
      <c r="AV811" s="16" t="s">
        <v>142</v>
      </c>
      <c r="AW811" s="16" t="s">
        <v>29</v>
      </c>
      <c r="AX811" s="16" t="s">
        <v>73</v>
      </c>
      <c r="AY811" s="185" t="s">
        <v>141</v>
      </c>
    </row>
    <row r="812" spans="2:51" s="13" customFormat="1" x14ac:dyDescent="0.2">
      <c r="B812" s="163"/>
      <c r="D812" s="164" t="s">
        <v>153</v>
      </c>
      <c r="E812" s="165" t="s">
        <v>1</v>
      </c>
      <c r="F812" s="166" t="s">
        <v>274</v>
      </c>
      <c r="H812" s="165" t="s">
        <v>1</v>
      </c>
      <c r="L812" s="163"/>
      <c r="M812" s="167"/>
      <c r="N812" s="168"/>
      <c r="O812" s="168"/>
      <c r="P812" s="168"/>
      <c r="Q812" s="168"/>
      <c r="R812" s="168"/>
      <c r="S812" s="168"/>
      <c r="T812" s="169"/>
      <c r="AT812" s="165" t="s">
        <v>153</v>
      </c>
      <c r="AU812" s="165" t="s">
        <v>123</v>
      </c>
      <c r="AV812" s="13" t="s">
        <v>81</v>
      </c>
      <c r="AW812" s="13" t="s">
        <v>29</v>
      </c>
      <c r="AX812" s="13" t="s">
        <v>73</v>
      </c>
      <c r="AY812" s="165" t="s">
        <v>141</v>
      </c>
    </row>
    <row r="813" spans="2:51" s="14" customFormat="1" x14ac:dyDescent="0.2">
      <c r="B813" s="170"/>
      <c r="D813" s="164" t="s">
        <v>153</v>
      </c>
      <c r="E813" s="171" t="s">
        <v>1</v>
      </c>
      <c r="F813" s="172" t="s">
        <v>815</v>
      </c>
      <c r="H813" s="173">
        <v>9.02</v>
      </c>
      <c r="L813" s="170"/>
      <c r="M813" s="174"/>
      <c r="N813" s="175"/>
      <c r="O813" s="175"/>
      <c r="P813" s="175"/>
      <c r="Q813" s="175"/>
      <c r="R813" s="175"/>
      <c r="S813" s="175"/>
      <c r="T813" s="176"/>
      <c r="AT813" s="171" t="s">
        <v>153</v>
      </c>
      <c r="AU813" s="171" t="s">
        <v>123</v>
      </c>
      <c r="AV813" s="14" t="s">
        <v>123</v>
      </c>
      <c r="AW813" s="14" t="s">
        <v>29</v>
      </c>
      <c r="AX813" s="14" t="s">
        <v>73</v>
      </c>
      <c r="AY813" s="171" t="s">
        <v>141</v>
      </c>
    </row>
    <row r="814" spans="2:51" s="14" customFormat="1" x14ac:dyDescent="0.2">
      <c r="B814" s="170"/>
      <c r="D814" s="164" t="s">
        <v>153</v>
      </c>
      <c r="E814" s="171" t="s">
        <v>1</v>
      </c>
      <c r="F814" s="172" t="s">
        <v>816</v>
      </c>
      <c r="H814" s="173">
        <v>20.71</v>
      </c>
      <c r="L814" s="170"/>
      <c r="M814" s="174"/>
      <c r="N814" s="175"/>
      <c r="O814" s="175"/>
      <c r="P814" s="175"/>
      <c r="Q814" s="175"/>
      <c r="R814" s="175"/>
      <c r="S814" s="175"/>
      <c r="T814" s="176"/>
      <c r="AT814" s="171" t="s">
        <v>153</v>
      </c>
      <c r="AU814" s="171" t="s">
        <v>123</v>
      </c>
      <c r="AV814" s="14" t="s">
        <v>123</v>
      </c>
      <c r="AW814" s="14" t="s">
        <v>29</v>
      </c>
      <c r="AX814" s="14" t="s">
        <v>73</v>
      </c>
      <c r="AY814" s="171" t="s">
        <v>141</v>
      </c>
    </row>
    <row r="815" spans="2:51" s="14" customFormat="1" x14ac:dyDescent="0.2">
      <c r="B815" s="170"/>
      <c r="D815" s="164" t="s">
        <v>153</v>
      </c>
      <c r="E815" s="171" t="s">
        <v>1</v>
      </c>
      <c r="F815" s="172" t="s">
        <v>817</v>
      </c>
      <c r="H815" s="173">
        <v>14.86</v>
      </c>
      <c r="L815" s="170"/>
      <c r="M815" s="174"/>
      <c r="N815" s="175"/>
      <c r="O815" s="175"/>
      <c r="P815" s="175"/>
      <c r="Q815" s="175"/>
      <c r="R815" s="175"/>
      <c r="S815" s="175"/>
      <c r="T815" s="176"/>
      <c r="AT815" s="171" t="s">
        <v>153</v>
      </c>
      <c r="AU815" s="171" t="s">
        <v>123</v>
      </c>
      <c r="AV815" s="14" t="s">
        <v>123</v>
      </c>
      <c r="AW815" s="14" t="s">
        <v>29</v>
      </c>
      <c r="AX815" s="14" t="s">
        <v>73</v>
      </c>
      <c r="AY815" s="171" t="s">
        <v>141</v>
      </c>
    </row>
    <row r="816" spans="2:51" s="14" customFormat="1" x14ac:dyDescent="0.2">
      <c r="B816" s="170"/>
      <c r="D816" s="164" t="s">
        <v>153</v>
      </c>
      <c r="E816" s="171" t="s">
        <v>1</v>
      </c>
      <c r="F816" s="172" t="s">
        <v>818</v>
      </c>
      <c r="H816" s="173">
        <v>17.75</v>
      </c>
      <c r="L816" s="170"/>
      <c r="M816" s="174"/>
      <c r="N816" s="175"/>
      <c r="O816" s="175"/>
      <c r="P816" s="175"/>
      <c r="Q816" s="175"/>
      <c r="R816" s="175"/>
      <c r="S816" s="175"/>
      <c r="T816" s="176"/>
      <c r="AT816" s="171" t="s">
        <v>153</v>
      </c>
      <c r="AU816" s="171" t="s">
        <v>123</v>
      </c>
      <c r="AV816" s="14" t="s">
        <v>123</v>
      </c>
      <c r="AW816" s="14" t="s">
        <v>29</v>
      </c>
      <c r="AX816" s="14" t="s">
        <v>73</v>
      </c>
      <c r="AY816" s="171" t="s">
        <v>141</v>
      </c>
    </row>
    <row r="817" spans="1:65" s="14" customFormat="1" x14ac:dyDescent="0.2">
      <c r="B817" s="170"/>
      <c r="D817" s="164" t="s">
        <v>153</v>
      </c>
      <c r="E817" s="171" t="s">
        <v>1</v>
      </c>
      <c r="F817" s="172" t="s">
        <v>819</v>
      </c>
      <c r="H817" s="173">
        <v>16</v>
      </c>
      <c r="L817" s="170"/>
      <c r="M817" s="174"/>
      <c r="N817" s="175"/>
      <c r="O817" s="175"/>
      <c r="P817" s="175"/>
      <c r="Q817" s="175"/>
      <c r="R817" s="175"/>
      <c r="S817" s="175"/>
      <c r="T817" s="176"/>
      <c r="AT817" s="171" t="s">
        <v>153</v>
      </c>
      <c r="AU817" s="171" t="s">
        <v>123</v>
      </c>
      <c r="AV817" s="14" t="s">
        <v>123</v>
      </c>
      <c r="AW817" s="14" t="s">
        <v>29</v>
      </c>
      <c r="AX817" s="14" t="s">
        <v>73</v>
      </c>
      <c r="AY817" s="171" t="s">
        <v>141</v>
      </c>
    </row>
    <row r="818" spans="1:65" s="14" customFormat="1" x14ac:dyDescent="0.2">
      <c r="B818" s="170"/>
      <c r="D818" s="164" t="s">
        <v>153</v>
      </c>
      <c r="E818" s="171" t="s">
        <v>1</v>
      </c>
      <c r="F818" s="172" t="s">
        <v>820</v>
      </c>
      <c r="H818" s="173">
        <v>15.13</v>
      </c>
      <c r="L818" s="170"/>
      <c r="M818" s="174"/>
      <c r="N818" s="175"/>
      <c r="O818" s="175"/>
      <c r="P818" s="175"/>
      <c r="Q818" s="175"/>
      <c r="R818" s="175"/>
      <c r="S818" s="175"/>
      <c r="T818" s="176"/>
      <c r="AT818" s="171" t="s">
        <v>153</v>
      </c>
      <c r="AU818" s="171" t="s">
        <v>123</v>
      </c>
      <c r="AV818" s="14" t="s">
        <v>123</v>
      </c>
      <c r="AW818" s="14" t="s">
        <v>29</v>
      </c>
      <c r="AX818" s="14" t="s">
        <v>73</v>
      </c>
      <c r="AY818" s="171" t="s">
        <v>141</v>
      </c>
    </row>
    <row r="819" spans="1:65" s="14" customFormat="1" x14ac:dyDescent="0.2">
      <c r="B819" s="170"/>
      <c r="D819" s="164" t="s">
        <v>153</v>
      </c>
      <c r="E819" s="171" t="s">
        <v>1</v>
      </c>
      <c r="F819" s="172" t="s">
        <v>611</v>
      </c>
      <c r="H819" s="173">
        <v>13.3</v>
      </c>
      <c r="L819" s="170"/>
      <c r="M819" s="174"/>
      <c r="N819" s="175"/>
      <c r="O819" s="175"/>
      <c r="P819" s="175"/>
      <c r="Q819" s="175"/>
      <c r="R819" s="175"/>
      <c r="S819" s="175"/>
      <c r="T819" s="176"/>
      <c r="AT819" s="171" t="s">
        <v>153</v>
      </c>
      <c r="AU819" s="171" t="s">
        <v>123</v>
      </c>
      <c r="AV819" s="14" t="s">
        <v>123</v>
      </c>
      <c r="AW819" s="14" t="s">
        <v>29</v>
      </c>
      <c r="AX819" s="14" t="s">
        <v>73</v>
      </c>
      <c r="AY819" s="171" t="s">
        <v>141</v>
      </c>
    </row>
    <row r="820" spans="1:65" s="14" customFormat="1" x14ac:dyDescent="0.2">
      <c r="B820" s="170"/>
      <c r="D820" s="164" t="s">
        <v>153</v>
      </c>
      <c r="E820" s="171" t="s">
        <v>1</v>
      </c>
      <c r="F820" s="172" t="s">
        <v>612</v>
      </c>
      <c r="H820" s="173">
        <v>4.21</v>
      </c>
      <c r="L820" s="170"/>
      <c r="M820" s="174"/>
      <c r="N820" s="175"/>
      <c r="O820" s="175"/>
      <c r="P820" s="175"/>
      <c r="Q820" s="175"/>
      <c r="R820" s="175"/>
      <c r="S820" s="175"/>
      <c r="T820" s="176"/>
      <c r="AT820" s="171" t="s">
        <v>153</v>
      </c>
      <c r="AU820" s="171" t="s">
        <v>123</v>
      </c>
      <c r="AV820" s="14" t="s">
        <v>123</v>
      </c>
      <c r="AW820" s="14" t="s">
        <v>29</v>
      </c>
      <c r="AX820" s="14" t="s">
        <v>73</v>
      </c>
      <c r="AY820" s="171" t="s">
        <v>141</v>
      </c>
    </row>
    <row r="821" spans="1:65" s="14" customFormat="1" x14ac:dyDescent="0.2">
      <c r="B821" s="170"/>
      <c r="D821" s="164" t="s">
        <v>153</v>
      </c>
      <c r="E821" s="171" t="s">
        <v>1</v>
      </c>
      <c r="F821" s="172" t="s">
        <v>821</v>
      </c>
      <c r="H821" s="173">
        <v>24.82</v>
      </c>
      <c r="L821" s="170"/>
      <c r="M821" s="174"/>
      <c r="N821" s="175"/>
      <c r="O821" s="175"/>
      <c r="P821" s="175"/>
      <c r="Q821" s="175"/>
      <c r="R821" s="175"/>
      <c r="S821" s="175"/>
      <c r="T821" s="176"/>
      <c r="AT821" s="171" t="s">
        <v>153</v>
      </c>
      <c r="AU821" s="171" t="s">
        <v>123</v>
      </c>
      <c r="AV821" s="14" t="s">
        <v>123</v>
      </c>
      <c r="AW821" s="14" t="s">
        <v>29</v>
      </c>
      <c r="AX821" s="14" t="s">
        <v>73</v>
      </c>
      <c r="AY821" s="171" t="s">
        <v>141</v>
      </c>
    </row>
    <row r="822" spans="1:65" s="14" customFormat="1" x14ac:dyDescent="0.2">
      <c r="B822" s="170"/>
      <c r="D822" s="164" t="s">
        <v>153</v>
      </c>
      <c r="E822" s="171" t="s">
        <v>1</v>
      </c>
      <c r="F822" s="172" t="s">
        <v>822</v>
      </c>
      <c r="H822" s="173">
        <v>30.8</v>
      </c>
      <c r="L822" s="170"/>
      <c r="M822" s="174"/>
      <c r="N822" s="175"/>
      <c r="O822" s="175"/>
      <c r="P822" s="175"/>
      <c r="Q822" s="175"/>
      <c r="R822" s="175"/>
      <c r="S822" s="175"/>
      <c r="T822" s="176"/>
      <c r="AT822" s="171" t="s">
        <v>153</v>
      </c>
      <c r="AU822" s="171" t="s">
        <v>123</v>
      </c>
      <c r="AV822" s="14" t="s">
        <v>123</v>
      </c>
      <c r="AW822" s="14" t="s">
        <v>29</v>
      </c>
      <c r="AX822" s="14" t="s">
        <v>73</v>
      </c>
      <c r="AY822" s="171" t="s">
        <v>141</v>
      </c>
    </row>
    <row r="823" spans="1:65" s="14" customFormat="1" x14ac:dyDescent="0.2">
      <c r="B823" s="170"/>
      <c r="D823" s="164" t="s">
        <v>153</v>
      </c>
      <c r="E823" s="171" t="s">
        <v>1</v>
      </c>
      <c r="F823" s="172" t="s">
        <v>823</v>
      </c>
      <c r="H823" s="173">
        <v>4.2699999999999996</v>
      </c>
      <c r="L823" s="170"/>
      <c r="M823" s="174"/>
      <c r="N823" s="175"/>
      <c r="O823" s="175"/>
      <c r="P823" s="175"/>
      <c r="Q823" s="175"/>
      <c r="R823" s="175"/>
      <c r="S823" s="175"/>
      <c r="T823" s="176"/>
      <c r="AT823" s="171" t="s">
        <v>153</v>
      </c>
      <c r="AU823" s="171" t="s">
        <v>123</v>
      </c>
      <c r="AV823" s="14" t="s">
        <v>123</v>
      </c>
      <c r="AW823" s="14" t="s">
        <v>29</v>
      </c>
      <c r="AX823" s="14" t="s">
        <v>73</v>
      </c>
      <c r="AY823" s="171" t="s">
        <v>141</v>
      </c>
    </row>
    <row r="824" spans="1:65" s="14" customFormat="1" x14ac:dyDescent="0.2">
      <c r="B824" s="170"/>
      <c r="D824" s="164" t="s">
        <v>153</v>
      </c>
      <c r="E824" s="171" t="s">
        <v>1</v>
      </c>
      <c r="F824" s="172" t="s">
        <v>824</v>
      </c>
      <c r="H824" s="173">
        <v>4.3</v>
      </c>
      <c r="L824" s="170"/>
      <c r="M824" s="174"/>
      <c r="N824" s="175"/>
      <c r="O824" s="175"/>
      <c r="P824" s="175"/>
      <c r="Q824" s="175"/>
      <c r="R824" s="175"/>
      <c r="S824" s="175"/>
      <c r="T824" s="176"/>
      <c r="AT824" s="171" t="s">
        <v>153</v>
      </c>
      <c r="AU824" s="171" t="s">
        <v>123</v>
      </c>
      <c r="AV824" s="14" t="s">
        <v>123</v>
      </c>
      <c r="AW824" s="14" t="s">
        <v>29</v>
      </c>
      <c r="AX824" s="14" t="s">
        <v>73</v>
      </c>
      <c r="AY824" s="171" t="s">
        <v>141</v>
      </c>
    </row>
    <row r="825" spans="1:65" s="14" customFormat="1" x14ac:dyDescent="0.2">
      <c r="B825" s="170"/>
      <c r="D825" s="164" t="s">
        <v>153</v>
      </c>
      <c r="E825" s="171" t="s">
        <v>1</v>
      </c>
      <c r="F825" s="172" t="s">
        <v>825</v>
      </c>
      <c r="H825" s="173">
        <v>4.22</v>
      </c>
      <c r="L825" s="170"/>
      <c r="M825" s="174"/>
      <c r="N825" s="175"/>
      <c r="O825" s="175"/>
      <c r="P825" s="175"/>
      <c r="Q825" s="175"/>
      <c r="R825" s="175"/>
      <c r="S825" s="175"/>
      <c r="T825" s="176"/>
      <c r="AT825" s="171" t="s">
        <v>153</v>
      </c>
      <c r="AU825" s="171" t="s">
        <v>123</v>
      </c>
      <c r="AV825" s="14" t="s">
        <v>123</v>
      </c>
      <c r="AW825" s="14" t="s">
        <v>29</v>
      </c>
      <c r="AX825" s="14" t="s">
        <v>73</v>
      </c>
      <c r="AY825" s="171" t="s">
        <v>141</v>
      </c>
    </row>
    <row r="826" spans="1:65" s="14" customFormat="1" x14ac:dyDescent="0.2">
      <c r="B826" s="170"/>
      <c r="D826" s="164" t="s">
        <v>153</v>
      </c>
      <c r="E826" s="171" t="s">
        <v>1</v>
      </c>
      <c r="F826" s="172" t="s">
        <v>826</v>
      </c>
      <c r="H826" s="173">
        <v>4.3099999999999996</v>
      </c>
      <c r="L826" s="170"/>
      <c r="M826" s="174"/>
      <c r="N826" s="175"/>
      <c r="O826" s="175"/>
      <c r="P826" s="175"/>
      <c r="Q826" s="175"/>
      <c r="R826" s="175"/>
      <c r="S826" s="175"/>
      <c r="T826" s="176"/>
      <c r="AT826" s="171" t="s">
        <v>153</v>
      </c>
      <c r="AU826" s="171" t="s">
        <v>123</v>
      </c>
      <c r="AV826" s="14" t="s">
        <v>123</v>
      </c>
      <c r="AW826" s="14" t="s">
        <v>29</v>
      </c>
      <c r="AX826" s="14" t="s">
        <v>73</v>
      </c>
      <c r="AY826" s="171" t="s">
        <v>141</v>
      </c>
    </row>
    <row r="827" spans="1:65" s="16" customFormat="1" x14ac:dyDescent="0.2">
      <c r="B827" s="184"/>
      <c r="D827" s="164" t="s">
        <v>153</v>
      </c>
      <c r="E827" s="185" t="s">
        <v>1</v>
      </c>
      <c r="F827" s="186" t="s">
        <v>173</v>
      </c>
      <c r="H827" s="187">
        <v>183.70000000000002</v>
      </c>
      <c r="L827" s="184"/>
      <c r="M827" s="188"/>
      <c r="N827" s="189"/>
      <c r="O827" s="189"/>
      <c r="P827" s="189"/>
      <c r="Q827" s="189"/>
      <c r="R827" s="189"/>
      <c r="S827" s="189"/>
      <c r="T827" s="190"/>
      <c r="AT827" s="185" t="s">
        <v>153</v>
      </c>
      <c r="AU827" s="185" t="s">
        <v>123</v>
      </c>
      <c r="AV827" s="16" t="s">
        <v>142</v>
      </c>
      <c r="AW827" s="16" t="s">
        <v>29</v>
      </c>
      <c r="AX827" s="16" t="s">
        <v>73</v>
      </c>
      <c r="AY827" s="185" t="s">
        <v>141</v>
      </c>
    </row>
    <row r="828" spans="1:65" s="15" customFormat="1" x14ac:dyDescent="0.2">
      <c r="B828" s="177"/>
      <c r="D828" s="164" t="s">
        <v>153</v>
      </c>
      <c r="E828" s="178" t="s">
        <v>1</v>
      </c>
      <c r="F828" s="179" t="s">
        <v>160</v>
      </c>
      <c r="H828" s="180">
        <v>378.67</v>
      </c>
      <c r="L828" s="177"/>
      <c r="M828" s="181"/>
      <c r="N828" s="182"/>
      <c r="O828" s="182"/>
      <c r="P828" s="182"/>
      <c r="Q828" s="182"/>
      <c r="R828" s="182"/>
      <c r="S828" s="182"/>
      <c r="T828" s="183"/>
      <c r="AT828" s="178" t="s">
        <v>153</v>
      </c>
      <c r="AU828" s="178" t="s">
        <v>123</v>
      </c>
      <c r="AV828" s="15" t="s">
        <v>151</v>
      </c>
      <c r="AW828" s="15" t="s">
        <v>29</v>
      </c>
      <c r="AX828" s="15" t="s">
        <v>81</v>
      </c>
      <c r="AY828" s="178" t="s">
        <v>141</v>
      </c>
    </row>
    <row r="829" spans="1:65" s="2" customFormat="1" ht="21.75" customHeight="1" x14ac:dyDescent="0.2">
      <c r="A829" s="30"/>
      <c r="B829" s="119"/>
      <c r="C829" s="151" t="s">
        <v>406</v>
      </c>
      <c r="D829" s="151" t="s">
        <v>146</v>
      </c>
      <c r="E829" s="152" t="s">
        <v>827</v>
      </c>
      <c r="F829" s="153" t="s">
        <v>828</v>
      </c>
      <c r="G829" s="154" t="s">
        <v>213</v>
      </c>
      <c r="H829" s="155">
        <v>476.875</v>
      </c>
      <c r="I829" s="156"/>
      <c r="J829" s="156">
        <f t="shared" ref="J829:J834" si="0">ROUND(I829*H829,2)</f>
        <v>0</v>
      </c>
      <c r="K829" s="153" t="s">
        <v>150</v>
      </c>
      <c r="L829" s="31"/>
      <c r="M829" s="157" t="s">
        <v>1</v>
      </c>
      <c r="N829" s="158" t="s">
        <v>39</v>
      </c>
      <c r="O829" s="159">
        <v>3.5000000000000003E-2</v>
      </c>
      <c r="P829" s="159">
        <f t="shared" ref="P829:P834" si="1">O829*H829</f>
        <v>16.690625000000001</v>
      </c>
      <c r="Q829" s="159">
        <v>0</v>
      </c>
      <c r="R829" s="159">
        <f t="shared" ref="R829:R834" si="2">Q829*H829</f>
        <v>0</v>
      </c>
      <c r="S829" s="159">
        <v>2.9999999999999997E-4</v>
      </c>
      <c r="T829" s="160">
        <f t="shared" ref="T829:T834" si="3">S829*H829</f>
        <v>0.14306249999999998</v>
      </c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R829" s="161" t="s">
        <v>307</v>
      </c>
      <c r="AT829" s="161" t="s">
        <v>146</v>
      </c>
      <c r="AU829" s="161" t="s">
        <v>123</v>
      </c>
      <c r="AY829" s="18" t="s">
        <v>141</v>
      </c>
      <c r="BE829" s="162">
        <f t="shared" ref="BE829:BE834" si="4">IF(N829="základní",J829,0)</f>
        <v>0</v>
      </c>
      <c r="BF829" s="162">
        <f t="shared" ref="BF829:BF834" si="5">IF(N829="snížená",J829,0)</f>
        <v>0</v>
      </c>
      <c r="BG829" s="162">
        <f t="shared" ref="BG829:BG834" si="6">IF(N829="zákl. přenesená",J829,0)</f>
        <v>0</v>
      </c>
      <c r="BH829" s="162">
        <f t="shared" ref="BH829:BH834" si="7">IF(N829="sníž. přenesená",J829,0)</f>
        <v>0</v>
      </c>
      <c r="BI829" s="162">
        <f t="shared" ref="BI829:BI834" si="8">IF(N829="nulová",J829,0)</f>
        <v>0</v>
      </c>
      <c r="BJ829" s="18" t="s">
        <v>123</v>
      </c>
      <c r="BK829" s="162">
        <f t="shared" ref="BK829:BK834" si="9">ROUND(I829*H829,2)</f>
        <v>0</v>
      </c>
      <c r="BL829" s="18" t="s">
        <v>307</v>
      </c>
      <c r="BM829" s="161" t="s">
        <v>829</v>
      </c>
    </row>
    <row r="830" spans="1:65" s="2" customFormat="1" ht="33" customHeight="1" x14ac:dyDescent="0.2">
      <c r="A830" s="30"/>
      <c r="B830" s="119"/>
      <c r="C830" s="151" t="s">
        <v>830</v>
      </c>
      <c r="D830" s="151" t="s">
        <v>146</v>
      </c>
      <c r="E830" s="152" t="s">
        <v>831</v>
      </c>
      <c r="F830" s="153" t="s">
        <v>832</v>
      </c>
      <c r="G830" s="154" t="s">
        <v>200</v>
      </c>
      <c r="H830" s="155">
        <v>488.67</v>
      </c>
      <c r="I830" s="156"/>
      <c r="J830" s="156">
        <f t="shared" si="0"/>
        <v>0</v>
      </c>
      <c r="K830" s="153" t="s">
        <v>150</v>
      </c>
      <c r="L830" s="31"/>
      <c r="M830" s="157" t="s">
        <v>1</v>
      </c>
      <c r="N830" s="158" t="s">
        <v>39</v>
      </c>
      <c r="O830" s="159">
        <v>7.2999999999999995E-2</v>
      </c>
      <c r="P830" s="159">
        <f t="shared" si="1"/>
        <v>35.672910000000002</v>
      </c>
      <c r="Q830" s="159">
        <v>0</v>
      </c>
      <c r="R830" s="159">
        <f t="shared" si="2"/>
        <v>0</v>
      </c>
      <c r="S830" s="159">
        <v>0</v>
      </c>
      <c r="T830" s="160">
        <f t="shared" si="3"/>
        <v>0</v>
      </c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R830" s="161" t="s">
        <v>307</v>
      </c>
      <c r="AT830" s="161" t="s">
        <v>146</v>
      </c>
      <c r="AU830" s="161" t="s">
        <v>123</v>
      </c>
      <c r="AY830" s="18" t="s">
        <v>141</v>
      </c>
      <c r="BE830" s="162">
        <f t="shared" si="4"/>
        <v>0</v>
      </c>
      <c r="BF830" s="162">
        <f t="shared" si="5"/>
        <v>0</v>
      </c>
      <c r="BG830" s="162">
        <f t="shared" si="6"/>
        <v>0</v>
      </c>
      <c r="BH830" s="162">
        <f t="shared" si="7"/>
        <v>0</v>
      </c>
      <c r="BI830" s="162">
        <f t="shared" si="8"/>
        <v>0</v>
      </c>
      <c r="BJ830" s="18" t="s">
        <v>123</v>
      </c>
      <c r="BK830" s="162">
        <f t="shared" si="9"/>
        <v>0</v>
      </c>
      <c r="BL830" s="18" t="s">
        <v>307</v>
      </c>
      <c r="BM830" s="161" t="s">
        <v>833</v>
      </c>
    </row>
    <row r="831" spans="1:65" s="2" customFormat="1" ht="16.5" customHeight="1" x14ac:dyDescent="0.2">
      <c r="A831" s="30"/>
      <c r="B831" s="119"/>
      <c r="C831" s="151" t="s">
        <v>834</v>
      </c>
      <c r="D831" s="151" t="s">
        <v>146</v>
      </c>
      <c r="E831" s="152" t="s">
        <v>835</v>
      </c>
      <c r="F831" s="153" t="s">
        <v>836</v>
      </c>
      <c r="G831" s="154" t="s">
        <v>200</v>
      </c>
      <c r="H831" s="155">
        <v>488.67</v>
      </c>
      <c r="I831" s="156"/>
      <c r="J831" s="156">
        <f t="shared" si="0"/>
        <v>0</v>
      </c>
      <c r="K831" s="153" t="s">
        <v>150</v>
      </c>
      <c r="L831" s="31"/>
      <c r="M831" s="157" t="s">
        <v>1</v>
      </c>
      <c r="N831" s="158" t="s">
        <v>39</v>
      </c>
      <c r="O831" s="159">
        <v>2.4E-2</v>
      </c>
      <c r="P831" s="159">
        <f t="shared" si="1"/>
        <v>11.72808</v>
      </c>
      <c r="Q831" s="159">
        <v>0</v>
      </c>
      <c r="R831" s="159">
        <f t="shared" si="2"/>
        <v>0</v>
      </c>
      <c r="S831" s="159">
        <v>0</v>
      </c>
      <c r="T831" s="160">
        <f t="shared" si="3"/>
        <v>0</v>
      </c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R831" s="161" t="s">
        <v>307</v>
      </c>
      <c r="AT831" s="161" t="s">
        <v>146</v>
      </c>
      <c r="AU831" s="161" t="s">
        <v>123</v>
      </c>
      <c r="AY831" s="18" t="s">
        <v>141</v>
      </c>
      <c r="BE831" s="162">
        <f t="shared" si="4"/>
        <v>0</v>
      </c>
      <c r="BF831" s="162">
        <f t="shared" si="5"/>
        <v>0</v>
      </c>
      <c r="BG831" s="162">
        <f t="shared" si="6"/>
        <v>0</v>
      </c>
      <c r="BH831" s="162">
        <f t="shared" si="7"/>
        <v>0</v>
      </c>
      <c r="BI831" s="162">
        <f t="shared" si="8"/>
        <v>0</v>
      </c>
      <c r="BJ831" s="18" t="s">
        <v>123</v>
      </c>
      <c r="BK831" s="162">
        <f t="shared" si="9"/>
        <v>0</v>
      </c>
      <c r="BL831" s="18" t="s">
        <v>307</v>
      </c>
      <c r="BM831" s="161" t="s">
        <v>837</v>
      </c>
    </row>
    <row r="832" spans="1:65" s="2" customFormat="1" ht="33" customHeight="1" x14ac:dyDescent="0.2">
      <c r="A832" s="30"/>
      <c r="B832" s="119"/>
      <c r="C832" s="151" t="s">
        <v>838</v>
      </c>
      <c r="D832" s="151" t="s">
        <v>146</v>
      </c>
      <c r="E832" s="152" t="s">
        <v>839</v>
      </c>
      <c r="F832" s="153" t="s">
        <v>840</v>
      </c>
      <c r="G832" s="154" t="s">
        <v>200</v>
      </c>
      <c r="H832" s="155">
        <v>488.67</v>
      </c>
      <c r="I832" s="156"/>
      <c r="J832" s="156">
        <f t="shared" si="0"/>
        <v>0</v>
      </c>
      <c r="K832" s="153" t="s">
        <v>150</v>
      </c>
      <c r="L832" s="31"/>
      <c r="M832" s="157" t="s">
        <v>1</v>
      </c>
      <c r="N832" s="158" t="s">
        <v>39</v>
      </c>
      <c r="O832" s="159">
        <v>5.8000000000000003E-2</v>
      </c>
      <c r="P832" s="159">
        <f t="shared" si="1"/>
        <v>28.342860000000002</v>
      </c>
      <c r="Q832" s="159">
        <v>3.0000000000000001E-5</v>
      </c>
      <c r="R832" s="159">
        <f t="shared" si="2"/>
        <v>1.4660100000000001E-2</v>
      </c>
      <c r="S832" s="159">
        <v>0</v>
      </c>
      <c r="T832" s="160">
        <f t="shared" si="3"/>
        <v>0</v>
      </c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R832" s="161" t="s">
        <v>307</v>
      </c>
      <c r="AT832" s="161" t="s">
        <v>146</v>
      </c>
      <c r="AU832" s="161" t="s">
        <v>123</v>
      </c>
      <c r="AY832" s="18" t="s">
        <v>141</v>
      </c>
      <c r="BE832" s="162">
        <f t="shared" si="4"/>
        <v>0</v>
      </c>
      <c r="BF832" s="162">
        <f t="shared" si="5"/>
        <v>0</v>
      </c>
      <c r="BG832" s="162">
        <f t="shared" si="6"/>
        <v>0</v>
      </c>
      <c r="BH832" s="162">
        <f t="shared" si="7"/>
        <v>0</v>
      </c>
      <c r="BI832" s="162">
        <f t="shared" si="8"/>
        <v>0</v>
      </c>
      <c r="BJ832" s="18" t="s">
        <v>123</v>
      </c>
      <c r="BK832" s="162">
        <f t="shared" si="9"/>
        <v>0</v>
      </c>
      <c r="BL832" s="18" t="s">
        <v>307</v>
      </c>
      <c r="BM832" s="161" t="s">
        <v>841</v>
      </c>
    </row>
    <row r="833" spans="1:65" s="2" customFormat="1" ht="33" customHeight="1" x14ac:dyDescent="0.2">
      <c r="A833" s="30"/>
      <c r="B833" s="119"/>
      <c r="C833" s="151" t="s">
        <v>842</v>
      </c>
      <c r="D833" s="151" t="s">
        <v>146</v>
      </c>
      <c r="E833" s="152" t="s">
        <v>843</v>
      </c>
      <c r="F833" s="153" t="s">
        <v>844</v>
      </c>
      <c r="G833" s="154" t="s">
        <v>200</v>
      </c>
      <c r="H833" s="155">
        <v>488.67</v>
      </c>
      <c r="I833" s="156"/>
      <c r="J833" s="156">
        <f t="shared" si="0"/>
        <v>0</v>
      </c>
      <c r="K833" s="153" t="s">
        <v>150</v>
      </c>
      <c r="L833" s="31"/>
      <c r="M833" s="157" t="s">
        <v>1</v>
      </c>
      <c r="N833" s="158" t="s">
        <v>39</v>
      </c>
      <c r="O833" s="159">
        <v>0.245</v>
      </c>
      <c r="P833" s="159">
        <f t="shared" si="1"/>
        <v>119.72415000000001</v>
      </c>
      <c r="Q833" s="159">
        <v>7.5799999999999999E-3</v>
      </c>
      <c r="R833" s="159">
        <f t="shared" si="2"/>
        <v>3.7041186000000001</v>
      </c>
      <c r="S833" s="159">
        <v>0</v>
      </c>
      <c r="T833" s="160">
        <f t="shared" si="3"/>
        <v>0</v>
      </c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R833" s="161" t="s">
        <v>307</v>
      </c>
      <c r="AT833" s="161" t="s">
        <v>146</v>
      </c>
      <c r="AU833" s="161" t="s">
        <v>123</v>
      </c>
      <c r="AY833" s="18" t="s">
        <v>141</v>
      </c>
      <c r="BE833" s="162">
        <f t="shared" si="4"/>
        <v>0</v>
      </c>
      <c r="BF833" s="162">
        <f t="shared" si="5"/>
        <v>0</v>
      </c>
      <c r="BG833" s="162">
        <f t="shared" si="6"/>
        <v>0</v>
      </c>
      <c r="BH833" s="162">
        <f t="shared" si="7"/>
        <v>0</v>
      </c>
      <c r="BI833" s="162">
        <f t="shared" si="8"/>
        <v>0</v>
      </c>
      <c r="BJ833" s="18" t="s">
        <v>123</v>
      </c>
      <c r="BK833" s="162">
        <f t="shared" si="9"/>
        <v>0</v>
      </c>
      <c r="BL833" s="18" t="s">
        <v>307</v>
      </c>
      <c r="BM833" s="161" t="s">
        <v>845</v>
      </c>
    </row>
    <row r="834" spans="1:65" s="2" customFormat="1" ht="24" x14ac:dyDescent="0.2">
      <c r="A834" s="30"/>
      <c r="B834" s="119"/>
      <c r="C834" s="151" t="s">
        <v>846</v>
      </c>
      <c r="D834" s="151" t="s">
        <v>146</v>
      </c>
      <c r="E834" s="152" t="s">
        <v>847</v>
      </c>
      <c r="F834" s="153" t="s">
        <v>848</v>
      </c>
      <c r="G834" s="154" t="s">
        <v>200</v>
      </c>
      <c r="H834" s="155">
        <v>488.67</v>
      </c>
      <c r="I834" s="156"/>
      <c r="J834" s="156">
        <f t="shared" si="0"/>
        <v>0</v>
      </c>
      <c r="K834" s="153" t="s">
        <v>150</v>
      </c>
      <c r="L834" s="31"/>
      <c r="M834" s="157" t="s">
        <v>1</v>
      </c>
      <c r="N834" s="158" t="s">
        <v>39</v>
      </c>
      <c r="O834" s="159">
        <v>0.224</v>
      </c>
      <c r="P834" s="159">
        <f t="shared" si="1"/>
        <v>109.46208</v>
      </c>
      <c r="Q834" s="159">
        <v>2.9999999999999997E-4</v>
      </c>
      <c r="R834" s="159">
        <f t="shared" si="2"/>
        <v>0.14660099999999998</v>
      </c>
      <c r="S834" s="159">
        <v>0</v>
      </c>
      <c r="T834" s="160">
        <f t="shared" si="3"/>
        <v>0</v>
      </c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R834" s="161" t="s">
        <v>307</v>
      </c>
      <c r="AT834" s="161" t="s">
        <v>146</v>
      </c>
      <c r="AU834" s="161" t="s">
        <v>123</v>
      </c>
      <c r="AY834" s="18" t="s">
        <v>141</v>
      </c>
      <c r="BE834" s="162">
        <f t="shared" si="4"/>
        <v>0</v>
      </c>
      <c r="BF834" s="162">
        <f t="shared" si="5"/>
        <v>0</v>
      </c>
      <c r="BG834" s="162">
        <f t="shared" si="6"/>
        <v>0</v>
      </c>
      <c r="BH834" s="162">
        <f t="shared" si="7"/>
        <v>0</v>
      </c>
      <c r="BI834" s="162">
        <f t="shared" si="8"/>
        <v>0</v>
      </c>
      <c r="BJ834" s="18" t="s">
        <v>123</v>
      </c>
      <c r="BK834" s="162">
        <f t="shared" si="9"/>
        <v>0</v>
      </c>
      <c r="BL834" s="18" t="s">
        <v>307</v>
      </c>
      <c r="BM834" s="161" t="s">
        <v>849</v>
      </c>
    </row>
    <row r="835" spans="1:65" s="13" customFormat="1" x14ac:dyDescent="0.2">
      <c r="B835" s="163"/>
      <c r="D835" s="164" t="s">
        <v>153</v>
      </c>
      <c r="E835" s="165" t="s">
        <v>1</v>
      </c>
      <c r="F835" s="166" t="s">
        <v>154</v>
      </c>
      <c r="H835" s="165" t="s">
        <v>1</v>
      </c>
      <c r="L835" s="163"/>
      <c r="M835" s="167"/>
      <c r="N835" s="168"/>
      <c r="O835" s="168"/>
      <c r="P835" s="168"/>
      <c r="Q835" s="168"/>
      <c r="R835" s="168"/>
      <c r="S835" s="168"/>
      <c r="T835" s="169"/>
      <c r="AT835" s="165" t="s">
        <v>153</v>
      </c>
      <c r="AU835" s="165" t="s">
        <v>123</v>
      </c>
      <c r="AV835" s="13" t="s">
        <v>81</v>
      </c>
      <c r="AW835" s="13" t="s">
        <v>29</v>
      </c>
      <c r="AX835" s="13" t="s">
        <v>73</v>
      </c>
      <c r="AY835" s="165" t="s">
        <v>141</v>
      </c>
    </row>
    <row r="836" spans="1:65" s="14" customFormat="1" x14ac:dyDescent="0.2">
      <c r="B836" s="170"/>
      <c r="D836" s="164" t="s">
        <v>153</v>
      </c>
      <c r="E836" s="171" t="s">
        <v>1</v>
      </c>
      <c r="F836" s="172" t="s">
        <v>597</v>
      </c>
      <c r="H836" s="173">
        <v>31.74</v>
      </c>
      <c r="L836" s="170"/>
      <c r="M836" s="174"/>
      <c r="N836" s="175"/>
      <c r="O836" s="175"/>
      <c r="P836" s="175"/>
      <c r="Q836" s="175"/>
      <c r="R836" s="175"/>
      <c r="S836" s="175"/>
      <c r="T836" s="176"/>
      <c r="AT836" s="171" t="s">
        <v>153</v>
      </c>
      <c r="AU836" s="171" t="s">
        <v>123</v>
      </c>
      <c r="AV836" s="14" t="s">
        <v>123</v>
      </c>
      <c r="AW836" s="14" t="s">
        <v>29</v>
      </c>
      <c r="AX836" s="14" t="s">
        <v>73</v>
      </c>
      <c r="AY836" s="171" t="s">
        <v>141</v>
      </c>
    </row>
    <row r="837" spans="1:65" s="14" customFormat="1" x14ac:dyDescent="0.2">
      <c r="B837" s="170"/>
      <c r="D837" s="164" t="s">
        <v>153</v>
      </c>
      <c r="E837" s="171" t="s">
        <v>1</v>
      </c>
      <c r="F837" s="172" t="s">
        <v>598</v>
      </c>
      <c r="H837" s="173">
        <v>14.36</v>
      </c>
      <c r="L837" s="170"/>
      <c r="M837" s="174"/>
      <c r="N837" s="175"/>
      <c r="O837" s="175"/>
      <c r="P837" s="175"/>
      <c r="Q837" s="175"/>
      <c r="R837" s="175"/>
      <c r="S837" s="175"/>
      <c r="T837" s="176"/>
      <c r="AT837" s="171" t="s">
        <v>153</v>
      </c>
      <c r="AU837" s="171" t="s">
        <v>123</v>
      </c>
      <c r="AV837" s="14" t="s">
        <v>123</v>
      </c>
      <c r="AW837" s="14" t="s">
        <v>29</v>
      </c>
      <c r="AX837" s="14" t="s">
        <v>73</v>
      </c>
      <c r="AY837" s="171" t="s">
        <v>141</v>
      </c>
    </row>
    <row r="838" spans="1:65" s="14" customFormat="1" x14ac:dyDescent="0.2">
      <c r="B838" s="170"/>
      <c r="D838" s="164" t="s">
        <v>153</v>
      </c>
      <c r="E838" s="171" t="s">
        <v>1</v>
      </c>
      <c r="F838" s="172" t="s">
        <v>599</v>
      </c>
      <c r="H838" s="173">
        <v>4.6399999999999997</v>
      </c>
      <c r="L838" s="170"/>
      <c r="M838" s="174"/>
      <c r="N838" s="175"/>
      <c r="O838" s="175"/>
      <c r="P838" s="175"/>
      <c r="Q838" s="175"/>
      <c r="R838" s="175"/>
      <c r="S838" s="175"/>
      <c r="T838" s="176"/>
      <c r="AT838" s="171" t="s">
        <v>153</v>
      </c>
      <c r="AU838" s="171" t="s">
        <v>123</v>
      </c>
      <c r="AV838" s="14" t="s">
        <v>123</v>
      </c>
      <c r="AW838" s="14" t="s">
        <v>29</v>
      </c>
      <c r="AX838" s="14" t="s">
        <v>73</v>
      </c>
      <c r="AY838" s="171" t="s">
        <v>141</v>
      </c>
    </row>
    <row r="839" spans="1:65" s="14" customFormat="1" x14ac:dyDescent="0.2">
      <c r="B839" s="170"/>
      <c r="D839" s="164" t="s">
        <v>153</v>
      </c>
      <c r="E839" s="171" t="s">
        <v>1</v>
      </c>
      <c r="F839" s="172" t="s">
        <v>600</v>
      </c>
      <c r="H839" s="173">
        <v>17.84</v>
      </c>
      <c r="L839" s="170"/>
      <c r="M839" s="174"/>
      <c r="N839" s="175"/>
      <c r="O839" s="175"/>
      <c r="P839" s="175"/>
      <c r="Q839" s="175"/>
      <c r="R839" s="175"/>
      <c r="S839" s="175"/>
      <c r="T839" s="176"/>
      <c r="AT839" s="171" t="s">
        <v>153</v>
      </c>
      <c r="AU839" s="171" t="s">
        <v>123</v>
      </c>
      <c r="AV839" s="14" t="s">
        <v>123</v>
      </c>
      <c r="AW839" s="14" t="s">
        <v>29</v>
      </c>
      <c r="AX839" s="14" t="s">
        <v>73</v>
      </c>
      <c r="AY839" s="171" t="s">
        <v>141</v>
      </c>
    </row>
    <row r="840" spans="1:65" s="14" customFormat="1" x14ac:dyDescent="0.2">
      <c r="B840" s="170"/>
      <c r="D840" s="164" t="s">
        <v>153</v>
      </c>
      <c r="E840" s="171" t="s">
        <v>1</v>
      </c>
      <c r="F840" s="172" t="s">
        <v>601</v>
      </c>
      <c r="H840" s="173">
        <v>4.2699999999999996</v>
      </c>
      <c r="L840" s="170"/>
      <c r="M840" s="174"/>
      <c r="N840" s="175"/>
      <c r="O840" s="175"/>
      <c r="P840" s="175"/>
      <c r="Q840" s="175"/>
      <c r="R840" s="175"/>
      <c r="S840" s="175"/>
      <c r="T840" s="176"/>
      <c r="AT840" s="171" t="s">
        <v>153</v>
      </c>
      <c r="AU840" s="171" t="s">
        <v>123</v>
      </c>
      <c r="AV840" s="14" t="s">
        <v>123</v>
      </c>
      <c r="AW840" s="14" t="s">
        <v>29</v>
      </c>
      <c r="AX840" s="14" t="s">
        <v>73</v>
      </c>
      <c r="AY840" s="171" t="s">
        <v>141</v>
      </c>
    </row>
    <row r="841" spans="1:65" s="14" customFormat="1" x14ac:dyDescent="0.2">
      <c r="B841" s="170"/>
      <c r="D841" s="164" t="s">
        <v>153</v>
      </c>
      <c r="E841" s="171" t="s">
        <v>1</v>
      </c>
      <c r="F841" s="172" t="s">
        <v>602</v>
      </c>
      <c r="H841" s="173">
        <v>17.399999999999999</v>
      </c>
      <c r="L841" s="170"/>
      <c r="M841" s="174"/>
      <c r="N841" s="175"/>
      <c r="O841" s="175"/>
      <c r="P841" s="175"/>
      <c r="Q841" s="175"/>
      <c r="R841" s="175"/>
      <c r="S841" s="175"/>
      <c r="T841" s="176"/>
      <c r="AT841" s="171" t="s">
        <v>153</v>
      </c>
      <c r="AU841" s="171" t="s">
        <v>123</v>
      </c>
      <c r="AV841" s="14" t="s">
        <v>123</v>
      </c>
      <c r="AW841" s="14" t="s">
        <v>29</v>
      </c>
      <c r="AX841" s="14" t="s">
        <v>73</v>
      </c>
      <c r="AY841" s="171" t="s">
        <v>141</v>
      </c>
    </row>
    <row r="842" spans="1:65" s="14" customFormat="1" x14ac:dyDescent="0.2">
      <c r="B842" s="170"/>
      <c r="D842" s="164" t="s">
        <v>153</v>
      </c>
      <c r="E842" s="171" t="s">
        <v>1</v>
      </c>
      <c r="F842" s="172" t="s">
        <v>603</v>
      </c>
      <c r="H842" s="173">
        <v>4.0999999999999996</v>
      </c>
      <c r="L842" s="170"/>
      <c r="M842" s="174"/>
      <c r="N842" s="175"/>
      <c r="O842" s="175"/>
      <c r="P842" s="175"/>
      <c r="Q842" s="175"/>
      <c r="R842" s="175"/>
      <c r="S842" s="175"/>
      <c r="T842" s="176"/>
      <c r="AT842" s="171" t="s">
        <v>153</v>
      </c>
      <c r="AU842" s="171" t="s">
        <v>123</v>
      </c>
      <c r="AV842" s="14" t="s">
        <v>123</v>
      </c>
      <c r="AW842" s="14" t="s">
        <v>29</v>
      </c>
      <c r="AX842" s="14" t="s">
        <v>73</v>
      </c>
      <c r="AY842" s="171" t="s">
        <v>141</v>
      </c>
    </row>
    <row r="843" spans="1:65" s="14" customFormat="1" x14ac:dyDescent="0.2">
      <c r="B843" s="170"/>
      <c r="D843" s="164" t="s">
        <v>153</v>
      </c>
      <c r="E843" s="171" t="s">
        <v>1</v>
      </c>
      <c r="F843" s="172" t="s">
        <v>604</v>
      </c>
      <c r="H843" s="173">
        <v>14.23</v>
      </c>
      <c r="L843" s="170"/>
      <c r="M843" s="174"/>
      <c r="N843" s="175"/>
      <c r="O843" s="175"/>
      <c r="P843" s="175"/>
      <c r="Q843" s="175"/>
      <c r="R843" s="175"/>
      <c r="S843" s="175"/>
      <c r="T843" s="176"/>
      <c r="AT843" s="171" t="s">
        <v>153</v>
      </c>
      <c r="AU843" s="171" t="s">
        <v>123</v>
      </c>
      <c r="AV843" s="14" t="s">
        <v>123</v>
      </c>
      <c r="AW843" s="14" t="s">
        <v>29</v>
      </c>
      <c r="AX843" s="14" t="s">
        <v>73</v>
      </c>
      <c r="AY843" s="171" t="s">
        <v>141</v>
      </c>
    </row>
    <row r="844" spans="1:65" s="14" customFormat="1" x14ac:dyDescent="0.2">
      <c r="B844" s="170"/>
      <c r="D844" s="164" t="s">
        <v>153</v>
      </c>
      <c r="E844" s="171" t="s">
        <v>1</v>
      </c>
      <c r="F844" s="172" t="s">
        <v>605</v>
      </c>
      <c r="H844" s="173">
        <v>5.08</v>
      </c>
      <c r="L844" s="170"/>
      <c r="M844" s="174"/>
      <c r="N844" s="175"/>
      <c r="O844" s="175"/>
      <c r="P844" s="175"/>
      <c r="Q844" s="175"/>
      <c r="R844" s="175"/>
      <c r="S844" s="175"/>
      <c r="T844" s="176"/>
      <c r="AT844" s="171" t="s">
        <v>153</v>
      </c>
      <c r="AU844" s="171" t="s">
        <v>123</v>
      </c>
      <c r="AV844" s="14" t="s">
        <v>123</v>
      </c>
      <c r="AW844" s="14" t="s">
        <v>29</v>
      </c>
      <c r="AX844" s="14" t="s">
        <v>73</v>
      </c>
      <c r="AY844" s="171" t="s">
        <v>141</v>
      </c>
    </row>
    <row r="845" spans="1:65" s="14" customFormat="1" x14ac:dyDescent="0.2">
      <c r="B845" s="170"/>
      <c r="D845" s="164" t="s">
        <v>153</v>
      </c>
      <c r="E845" s="171" t="s">
        <v>1</v>
      </c>
      <c r="F845" s="172" t="s">
        <v>606</v>
      </c>
      <c r="H845" s="173">
        <v>17.23</v>
      </c>
      <c r="L845" s="170"/>
      <c r="M845" s="174"/>
      <c r="N845" s="175"/>
      <c r="O845" s="175"/>
      <c r="P845" s="175"/>
      <c r="Q845" s="175"/>
      <c r="R845" s="175"/>
      <c r="S845" s="175"/>
      <c r="T845" s="176"/>
      <c r="AT845" s="171" t="s">
        <v>153</v>
      </c>
      <c r="AU845" s="171" t="s">
        <v>123</v>
      </c>
      <c r="AV845" s="14" t="s">
        <v>123</v>
      </c>
      <c r="AW845" s="14" t="s">
        <v>29</v>
      </c>
      <c r="AX845" s="14" t="s">
        <v>73</v>
      </c>
      <c r="AY845" s="171" t="s">
        <v>141</v>
      </c>
    </row>
    <row r="846" spans="1:65" s="14" customFormat="1" x14ac:dyDescent="0.2">
      <c r="B846" s="170"/>
      <c r="D846" s="164" t="s">
        <v>153</v>
      </c>
      <c r="E846" s="171" t="s">
        <v>1</v>
      </c>
      <c r="F846" s="172" t="s">
        <v>607</v>
      </c>
      <c r="H846" s="173">
        <v>3.49</v>
      </c>
      <c r="L846" s="170"/>
      <c r="M846" s="174"/>
      <c r="N846" s="175"/>
      <c r="O846" s="175"/>
      <c r="P846" s="175"/>
      <c r="Q846" s="175"/>
      <c r="R846" s="175"/>
      <c r="S846" s="175"/>
      <c r="T846" s="176"/>
      <c r="AT846" s="171" t="s">
        <v>153</v>
      </c>
      <c r="AU846" s="171" t="s">
        <v>123</v>
      </c>
      <c r="AV846" s="14" t="s">
        <v>123</v>
      </c>
      <c r="AW846" s="14" t="s">
        <v>29</v>
      </c>
      <c r="AX846" s="14" t="s">
        <v>73</v>
      </c>
      <c r="AY846" s="171" t="s">
        <v>141</v>
      </c>
    </row>
    <row r="847" spans="1:65" s="14" customFormat="1" x14ac:dyDescent="0.2">
      <c r="B847" s="170"/>
      <c r="D847" s="164" t="s">
        <v>153</v>
      </c>
      <c r="E847" s="171" t="s">
        <v>1</v>
      </c>
      <c r="F847" s="172" t="s">
        <v>608</v>
      </c>
      <c r="H847" s="173">
        <v>10.29</v>
      </c>
      <c r="L847" s="170"/>
      <c r="M847" s="174"/>
      <c r="N847" s="175"/>
      <c r="O847" s="175"/>
      <c r="P847" s="175"/>
      <c r="Q847" s="175"/>
      <c r="R847" s="175"/>
      <c r="S847" s="175"/>
      <c r="T847" s="176"/>
      <c r="AT847" s="171" t="s">
        <v>153</v>
      </c>
      <c r="AU847" s="171" t="s">
        <v>123</v>
      </c>
      <c r="AV847" s="14" t="s">
        <v>123</v>
      </c>
      <c r="AW847" s="14" t="s">
        <v>29</v>
      </c>
      <c r="AX847" s="14" t="s">
        <v>73</v>
      </c>
      <c r="AY847" s="171" t="s">
        <v>141</v>
      </c>
    </row>
    <row r="848" spans="1:65" s="14" customFormat="1" x14ac:dyDescent="0.2">
      <c r="B848" s="170"/>
      <c r="D848" s="164" t="s">
        <v>153</v>
      </c>
      <c r="E848" s="171" t="s">
        <v>1</v>
      </c>
      <c r="F848" s="172" t="s">
        <v>609</v>
      </c>
      <c r="H848" s="173">
        <v>42.62</v>
      </c>
      <c r="L848" s="170"/>
      <c r="M848" s="174"/>
      <c r="N848" s="175"/>
      <c r="O848" s="175"/>
      <c r="P848" s="175"/>
      <c r="Q848" s="175"/>
      <c r="R848" s="175"/>
      <c r="S848" s="175"/>
      <c r="T848" s="176"/>
      <c r="AT848" s="171" t="s">
        <v>153</v>
      </c>
      <c r="AU848" s="171" t="s">
        <v>123</v>
      </c>
      <c r="AV848" s="14" t="s">
        <v>123</v>
      </c>
      <c r="AW848" s="14" t="s">
        <v>29</v>
      </c>
      <c r="AX848" s="14" t="s">
        <v>73</v>
      </c>
      <c r="AY848" s="171" t="s">
        <v>141</v>
      </c>
    </row>
    <row r="849" spans="2:51" s="14" customFormat="1" x14ac:dyDescent="0.2">
      <c r="B849" s="170"/>
      <c r="D849" s="164" t="s">
        <v>153</v>
      </c>
      <c r="E849" s="171" t="s">
        <v>1</v>
      </c>
      <c r="F849" s="172" t="s">
        <v>814</v>
      </c>
      <c r="H849" s="173">
        <v>110.5</v>
      </c>
      <c r="L849" s="170"/>
      <c r="M849" s="174"/>
      <c r="N849" s="175"/>
      <c r="O849" s="175"/>
      <c r="P849" s="175"/>
      <c r="Q849" s="175"/>
      <c r="R849" s="175"/>
      <c r="S849" s="175"/>
      <c r="T849" s="176"/>
      <c r="AT849" s="171" t="s">
        <v>153</v>
      </c>
      <c r="AU849" s="171" t="s">
        <v>123</v>
      </c>
      <c r="AV849" s="14" t="s">
        <v>123</v>
      </c>
      <c r="AW849" s="14" t="s">
        <v>29</v>
      </c>
      <c r="AX849" s="14" t="s">
        <v>73</v>
      </c>
      <c r="AY849" s="171" t="s">
        <v>141</v>
      </c>
    </row>
    <row r="850" spans="2:51" s="14" customFormat="1" x14ac:dyDescent="0.2">
      <c r="B850" s="170"/>
      <c r="D850" s="164" t="s">
        <v>153</v>
      </c>
      <c r="E850" s="171" t="s">
        <v>1</v>
      </c>
      <c r="F850" s="172" t="s">
        <v>610</v>
      </c>
      <c r="H850" s="173">
        <v>7.18</v>
      </c>
      <c r="L850" s="170"/>
      <c r="M850" s="174"/>
      <c r="N850" s="175"/>
      <c r="O850" s="175"/>
      <c r="P850" s="175"/>
      <c r="Q850" s="175"/>
      <c r="R850" s="175"/>
      <c r="S850" s="175"/>
      <c r="T850" s="176"/>
      <c r="AT850" s="171" t="s">
        <v>153</v>
      </c>
      <c r="AU850" s="171" t="s">
        <v>123</v>
      </c>
      <c r="AV850" s="14" t="s">
        <v>123</v>
      </c>
      <c r="AW850" s="14" t="s">
        <v>29</v>
      </c>
      <c r="AX850" s="14" t="s">
        <v>73</v>
      </c>
      <c r="AY850" s="171" t="s">
        <v>141</v>
      </c>
    </row>
    <row r="851" spans="2:51" s="16" customFormat="1" x14ac:dyDescent="0.2">
      <c r="B851" s="184"/>
      <c r="D851" s="164" t="s">
        <v>153</v>
      </c>
      <c r="E851" s="185" t="s">
        <v>1</v>
      </c>
      <c r="F851" s="186" t="s">
        <v>173</v>
      </c>
      <c r="H851" s="187">
        <v>304.96999999999997</v>
      </c>
      <c r="L851" s="184"/>
      <c r="M851" s="188"/>
      <c r="N851" s="189"/>
      <c r="O851" s="189"/>
      <c r="P851" s="189"/>
      <c r="Q851" s="189"/>
      <c r="R851" s="189"/>
      <c r="S851" s="189"/>
      <c r="T851" s="190"/>
      <c r="AT851" s="185" t="s">
        <v>153</v>
      </c>
      <c r="AU851" s="185" t="s">
        <v>123</v>
      </c>
      <c r="AV851" s="16" t="s">
        <v>142</v>
      </c>
      <c r="AW851" s="16" t="s">
        <v>29</v>
      </c>
      <c r="AX851" s="16" t="s">
        <v>73</v>
      </c>
      <c r="AY851" s="185" t="s">
        <v>141</v>
      </c>
    </row>
    <row r="852" spans="2:51" s="13" customFormat="1" x14ac:dyDescent="0.2">
      <c r="B852" s="163"/>
      <c r="D852" s="164" t="s">
        <v>153</v>
      </c>
      <c r="E852" s="165" t="s">
        <v>1</v>
      </c>
      <c r="F852" s="166" t="s">
        <v>274</v>
      </c>
      <c r="H852" s="165" t="s">
        <v>1</v>
      </c>
      <c r="L852" s="163"/>
      <c r="M852" s="167"/>
      <c r="N852" s="168"/>
      <c r="O852" s="168"/>
      <c r="P852" s="168"/>
      <c r="Q852" s="168"/>
      <c r="R852" s="168"/>
      <c r="S852" s="168"/>
      <c r="T852" s="169"/>
      <c r="AT852" s="165" t="s">
        <v>153</v>
      </c>
      <c r="AU852" s="165" t="s">
        <v>123</v>
      </c>
      <c r="AV852" s="13" t="s">
        <v>81</v>
      </c>
      <c r="AW852" s="13" t="s">
        <v>29</v>
      </c>
      <c r="AX852" s="13" t="s">
        <v>73</v>
      </c>
      <c r="AY852" s="165" t="s">
        <v>141</v>
      </c>
    </row>
    <row r="853" spans="2:51" s="14" customFormat="1" x14ac:dyDescent="0.2">
      <c r="B853" s="170"/>
      <c r="D853" s="164" t="s">
        <v>153</v>
      </c>
      <c r="E853" s="171" t="s">
        <v>1</v>
      </c>
      <c r="F853" s="172" t="s">
        <v>815</v>
      </c>
      <c r="H853" s="173">
        <v>9.02</v>
      </c>
      <c r="L853" s="170"/>
      <c r="M853" s="174"/>
      <c r="N853" s="175"/>
      <c r="O853" s="175"/>
      <c r="P853" s="175"/>
      <c r="Q853" s="175"/>
      <c r="R853" s="175"/>
      <c r="S853" s="175"/>
      <c r="T853" s="176"/>
      <c r="AT853" s="171" t="s">
        <v>153</v>
      </c>
      <c r="AU853" s="171" t="s">
        <v>123</v>
      </c>
      <c r="AV853" s="14" t="s">
        <v>123</v>
      </c>
      <c r="AW853" s="14" t="s">
        <v>29</v>
      </c>
      <c r="AX853" s="14" t="s">
        <v>73</v>
      </c>
      <c r="AY853" s="171" t="s">
        <v>141</v>
      </c>
    </row>
    <row r="854" spans="2:51" s="14" customFormat="1" x14ac:dyDescent="0.2">
      <c r="B854" s="170"/>
      <c r="D854" s="164" t="s">
        <v>153</v>
      </c>
      <c r="E854" s="171" t="s">
        <v>1</v>
      </c>
      <c r="F854" s="172" t="s">
        <v>816</v>
      </c>
      <c r="H854" s="173">
        <v>20.71</v>
      </c>
      <c r="L854" s="170"/>
      <c r="M854" s="174"/>
      <c r="N854" s="175"/>
      <c r="O854" s="175"/>
      <c r="P854" s="175"/>
      <c r="Q854" s="175"/>
      <c r="R854" s="175"/>
      <c r="S854" s="175"/>
      <c r="T854" s="176"/>
      <c r="AT854" s="171" t="s">
        <v>153</v>
      </c>
      <c r="AU854" s="171" t="s">
        <v>123</v>
      </c>
      <c r="AV854" s="14" t="s">
        <v>123</v>
      </c>
      <c r="AW854" s="14" t="s">
        <v>29</v>
      </c>
      <c r="AX854" s="14" t="s">
        <v>73</v>
      </c>
      <c r="AY854" s="171" t="s">
        <v>141</v>
      </c>
    </row>
    <row r="855" spans="2:51" s="14" customFormat="1" x14ac:dyDescent="0.2">
      <c r="B855" s="170"/>
      <c r="D855" s="164" t="s">
        <v>153</v>
      </c>
      <c r="E855" s="171" t="s">
        <v>1</v>
      </c>
      <c r="F855" s="172" t="s">
        <v>817</v>
      </c>
      <c r="H855" s="173">
        <v>14.86</v>
      </c>
      <c r="L855" s="170"/>
      <c r="M855" s="174"/>
      <c r="N855" s="175"/>
      <c r="O855" s="175"/>
      <c r="P855" s="175"/>
      <c r="Q855" s="175"/>
      <c r="R855" s="175"/>
      <c r="S855" s="175"/>
      <c r="T855" s="176"/>
      <c r="AT855" s="171" t="s">
        <v>153</v>
      </c>
      <c r="AU855" s="171" t="s">
        <v>123</v>
      </c>
      <c r="AV855" s="14" t="s">
        <v>123</v>
      </c>
      <c r="AW855" s="14" t="s">
        <v>29</v>
      </c>
      <c r="AX855" s="14" t="s">
        <v>73</v>
      </c>
      <c r="AY855" s="171" t="s">
        <v>141</v>
      </c>
    </row>
    <row r="856" spans="2:51" s="14" customFormat="1" x14ac:dyDescent="0.2">
      <c r="B856" s="170"/>
      <c r="D856" s="164" t="s">
        <v>153</v>
      </c>
      <c r="E856" s="171" t="s">
        <v>1</v>
      </c>
      <c r="F856" s="172" t="s">
        <v>818</v>
      </c>
      <c r="H856" s="173">
        <v>17.75</v>
      </c>
      <c r="L856" s="170"/>
      <c r="M856" s="174"/>
      <c r="N856" s="175"/>
      <c r="O856" s="175"/>
      <c r="P856" s="175"/>
      <c r="Q856" s="175"/>
      <c r="R856" s="175"/>
      <c r="S856" s="175"/>
      <c r="T856" s="176"/>
      <c r="AT856" s="171" t="s">
        <v>153</v>
      </c>
      <c r="AU856" s="171" t="s">
        <v>123</v>
      </c>
      <c r="AV856" s="14" t="s">
        <v>123</v>
      </c>
      <c r="AW856" s="14" t="s">
        <v>29</v>
      </c>
      <c r="AX856" s="14" t="s">
        <v>73</v>
      </c>
      <c r="AY856" s="171" t="s">
        <v>141</v>
      </c>
    </row>
    <row r="857" spans="2:51" s="14" customFormat="1" x14ac:dyDescent="0.2">
      <c r="B857" s="170"/>
      <c r="D857" s="164" t="s">
        <v>153</v>
      </c>
      <c r="E857" s="171" t="s">
        <v>1</v>
      </c>
      <c r="F857" s="172" t="s">
        <v>819</v>
      </c>
      <c r="H857" s="173">
        <v>16</v>
      </c>
      <c r="L857" s="170"/>
      <c r="M857" s="174"/>
      <c r="N857" s="175"/>
      <c r="O857" s="175"/>
      <c r="P857" s="175"/>
      <c r="Q857" s="175"/>
      <c r="R857" s="175"/>
      <c r="S857" s="175"/>
      <c r="T857" s="176"/>
      <c r="AT857" s="171" t="s">
        <v>153</v>
      </c>
      <c r="AU857" s="171" t="s">
        <v>123</v>
      </c>
      <c r="AV857" s="14" t="s">
        <v>123</v>
      </c>
      <c r="AW857" s="14" t="s">
        <v>29</v>
      </c>
      <c r="AX857" s="14" t="s">
        <v>73</v>
      </c>
      <c r="AY857" s="171" t="s">
        <v>141</v>
      </c>
    </row>
    <row r="858" spans="2:51" s="14" customFormat="1" x14ac:dyDescent="0.2">
      <c r="B858" s="170"/>
      <c r="D858" s="164" t="s">
        <v>153</v>
      </c>
      <c r="E858" s="171" t="s">
        <v>1</v>
      </c>
      <c r="F858" s="172" t="s">
        <v>820</v>
      </c>
      <c r="H858" s="173">
        <v>15.13</v>
      </c>
      <c r="L858" s="170"/>
      <c r="M858" s="174"/>
      <c r="N858" s="175"/>
      <c r="O858" s="175"/>
      <c r="P858" s="175"/>
      <c r="Q858" s="175"/>
      <c r="R858" s="175"/>
      <c r="S858" s="175"/>
      <c r="T858" s="176"/>
      <c r="AT858" s="171" t="s">
        <v>153</v>
      </c>
      <c r="AU858" s="171" t="s">
        <v>123</v>
      </c>
      <c r="AV858" s="14" t="s">
        <v>123</v>
      </c>
      <c r="AW858" s="14" t="s">
        <v>29</v>
      </c>
      <c r="AX858" s="14" t="s">
        <v>73</v>
      </c>
      <c r="AY858" s="171" t="s">
        <v>141</v>
      </c>
    </row>
    <row r="859" spans="2:51" s="14" customFormat="1" x14ac:dyDescent="0.2">
      <c r="B859" s="170"/>
      <c r="D859" s="164" t="s">
        <v>153</v>
      </c>
      <c r="E859" s="171" t="s">
        <v>1</v>
      </c>
      <c r="F859" s="172" t="s">
        <v>611</v>
      </c>
      <c r="H859" s="173">
        <v>13.3</v>
      </c>
      <c r="L859" s="170"/>
      <c r="M859" s="174"/>
      <c r="N859" s="175"/>
      <c r="O859" s="175"/>
      <c r="P859" s="175"/>
      <c r="Q859" s="175"/>
      <c r="R859" s="175"/>
      <c r="S859" s="175"/>
      <c r="T859" s="176"/>
      <c r="AT859" s="171" t="s">
        <v>153</v>
      </c>
      <c r="AU859" s="171" t="s">
        <v>123</v>
      </c>
      <c r="AV859" s="14" t="s">
        <v>123</v>
      </c>
      <c r="AW859" s="14" t="s">
        <v>29</v>
      </c>
      <c r="AX859" s="14" t="s">
        <v>73</v>
      </c>
      <c r="AY859" s="171" t="s">
        <v>141</v>
      </c>
    </row>
    <row r="860" spans="2:51" s="14" customFormat="1" x14ac:dyDescent="0.2">
      <c r="B860" s="170"/>
      <c r="D860" s="164" t="s">
        <v>153</v>
      </c>
      <c r="E860" s="171" t="s">
        <v>1</v>
      </c>
      <c r="F860" s="172" t="s">
        <v>612</v>
      </c>
      <c r="H860" s="173">
        <v>4.21</v>
      </c>
      <c r="L860" s="170"/>
      <c r="M860" s="174"/>
      <c r="N860" s="175"/>
      <c r="O860" s="175"/>
      <c r="P860" s="175"/>
      <c r="Q860" s="175"/>
      <c r="R860" s="175"/>
      <c r="S860" s="175"/>
      <c r="T860" s="176"/>
      <c r="AT860" s="171" t="s">
        <v>153</v>
      </c>
      <c r="AU860" s="171" t="s">
        <v>123</v>
      </c>
      <c r="AV860" s="14" t="s">
        <v>123</v>
      </c>
      <c r="AW860" s="14" t="s">
        <v>29</v>
      </c>
      <c r="AX860" s="14" t="s">
        <v>73</v>
      </c>
      <c r="AY860" s="171" t="s">
        <v>141</v>
      </c>
    </row>
    <row r="861" spans="2:51" s="14" customFormat="1" x14ac:dyDescent="0.2">
      <c r="B861" s="170"/>
      <c r="D861" s="164" t="s">
        <v>153</v>
      </c>
      <c r="E861" s="171" t="s">
        <v>1</v>
      </c>
      <c r="F861" s="172" t="s">
        <v>821</v>
      </c>
      <c r="H861" s="173">
        <v>24.82</v>
      </c>
      <c r="L861" s="170"/>
      <c r="M861" s="174"/>
      <c r="N861" s="175"/>
      <c r="O861" s="175"/>
      <c r="P861" s="175"/>
      <c r="Q861" s="175"/>
      <c r="R861" s="175"/>
      <c r="S861" s="175"/>
      <c r="T861" s="176"/>
      <c r="AT861" s="171" t="s">
        <v>153</v>
      </c>
      <c r="AU861" s="171" t="s">
        <v>123</v>
      </c>
      <c r="AV861" s="14" t="s">
        <v>123</v>
      </c>
      <c r="AW861" s="14" t="s">
        <v>29</v>
      </c>
      <c r="AX861" s="14" t="s">
        <v>73</v>
      </c>
      <c r="AY861" s="171" t="s">
        <v>141</v>
      </c>
    </row>
    <row r="862" spans="2:51" s="14" customFormat="1" x14ac:dyDescent="0.2">
      <c r="B862" s="170"/>
      <c r="D862" s="164" t="s">
        <v>153</v>
      </c>
      <c r="E862" s="171" t="s">
        <v>1</v>
      </c>
      <c r="F862" s="172" t="s">
        <v>822</v>
      </c>
      <c r="H862" s="173">
        <v>30.8</v>
      </c>
      <c r="L862" s="170"/>
      <c r="M862" s="174"/>
      <c r="N862" s="175"/>
      <c r="O862" s="175"/>
      <c r="P862" s="175"/>
      <c r="Q862" s="175"/>
      <c r="R862" s="175"/>
      <c r="S862" s="175"/>
      <c r="T862" s="176"/>
      <c r="AT862" s="171" t="s">
        <v>153</v>
      </c>
      <c r="AU862" s="171" t="s">
        <v>123</v>
      </c>
      <c r="AV862" s="14" t="s">
        <v>123</v>
      </c>
      <c r="AW862" s="14" t="s">
        <v>29</v>
      </c>
      <c r="AX862" s="14" t="s">
        <v>73</v>
      </c>
      <c r="AY862" s="171" t="s">
        <v>141</v>
      </c>
    </row>
    <row r="863" spans="2:51" s="14" customFormat="1" x14ac:dyDescent="0.2">
      <c r="B863" s="170"/>
      <c r="D863" s="164" t="s">
        <v>153</v>
      </c>
      <c r="E863" s="171" t="s">
        <v>1</v>
      </c>
      <c r="F863" s="172" t="s">
        <v>823</v>
      </c>
      <c r="H863" s="173">
        <v>4.2699999999999996</v>
      </c>
      <c r="L863" s="170"/>
      <c r="M863" s="174"/>
      <c r="N863" s="175"/>
      <c r="O863" s="175"/>
      <c r="P863" s="175"/>
      <c r="Q863" s="175"/>
      <c r="R863" s="175"/>
      <c r="S863" s="175"/>
      <c r="T863" s="176"/>
      <c r="AT863" s="171" t="s">
        <v>153</v>
      </c>
      <c r="AU863" s="171" t="s">
        <v>123</v>
      </c>
      <c r="AV863" s="14" t="s">
        <v>123</v>
      </c>
      <c r="AW863" s="14" t="s">
        <v>29</v>
      </c>
      <c r="AX863" s="14" t="s">
        <v>73</v>
      </c>
      <c r="AY863" s="171" t="s">
        <v>141</v>
      </c>
    </row>
    <row r="864" spans="2:51" s="14" customFormat="1" x14ac:dyDescent="0.2">
      <c r="B864" s="170"/>
      <c r="D864" s="164" t="s">
        <v>153</v>
      </c>
      <c r="E864" s="171" t="s">
        <v>1</v>
      </c>
      <c r="F864" s="172" t="s">
        <v>824</v>
      </c>
      <c r="H864" s="173">
        <v>4.3</v>
      </c>
      <c r="L864" s="170"/>
      <c r="M864" s="174"/>
      <c r="N864" s="175"/>
      <c r="O864" s="175"/>
      <c r="P864" s="175"/>
      <c r="Q864" s="175"/>
      <c r="R864" s="175"/>
      <c r="S864" s="175"/>
      <c r="T864" s="176"/>
      <c r="AT864" s="171" t="s">
        <v>153</v>
      </c>
      <c r="AU864" s="171" t="s">
        <v>123</v>
      </c>
      <c r="AV864" s="14" t="s">
        <v>123</v>
      </c>
      <c r="AW864" s="14" t="s">
        <v>29</v>
      </c>
      <c r="AX864" s="14" t="s">
        <v>73</v>
      </c>
      <c r="AY864" s="171" t="s">
        <v>141</v>
      </c>
    </row>
    <row r="865" spans="1:65" s="14" customFormat="1" x14ac:dyDescent="0.2">
      <c r="B865" s="170"/>
      <c r="D865" s="164" t="s">
        <v>153</v>
      </c>
      <c r="E865" s="171" t="s">
        <v>1</v>
      </c>
      <c r="F865" s="172" t="s">
        <v>825</v>
      </c>
      <c r="H865" s="173">
        <v>4.22</v>
      </c>
      <c r="L865" s="170"/>
      <c r="M865" s="174"/>
      <c r="N865" s="175"/>
      <c r="O865" s="175"/>
      <c r="P865" s="175"/>
      <c r="Q865" s="175"/>
      <c r="R865" s="175"/>
      <c r="S865" s="175"/>
      <c r="T865" s="176"/>
      <c r="AT865" s="171" t="s">
        <v>153</v>
      </c>
      <c r="AU865" s="171" t="s">
        <v>123</v>
      </c>
      <c r="AV865" s="14" t="s">
        <v>123</v>
      </c>
      <c r="AW865" s="14" t="s">
        <v>29</v>
      </c>
      <c r="AX865" s="14" t="s">
        <v>73</v>
      </c>
      <c r="AY865" s="171" t="s">
        <v>141</v>
      </c>
    </row>
    <row r="866" spans="1:65" s="14" customFormat="1" x14ac:dyDescent="0.2">
      <c r="B866" s="170"/>
      <c r="D866" s="164" t="s">
        <v>153</v>
      </c>
      <c r="E866" s="171" t="s">
        <v>1</v>
      </c>
      <c r="F866" s="172" t="s">
        <v>826</v>
      </c>
      <c r="H866" s="173">
        <v>4.3099999999999996</v>
      </c>
      <c r="L866" s="170"/>
      <c r="M866" s="174"/>
      <c r="N866" s="175"/>
      <c r="O866" s="175"/>
      <c r="P866" s="175"/>
      <c r="Q866" s="175"/>
      <c r="R866" s="175"/>
      <c r="S866" s="175"/>
      <c r="T866" s="176"/>
      <c r="AT866" s="171" t="s">
        <v>153</v>
      </c>
      <c r="AU866" s="171" t="s">
        <v>123</v>
      </c>
      <c r="AV866" s="14" t="s">
        <v>123</v>
      </c>
      <c r="AW866" s="14" t="s">
        <v>29</v>
      </c>
      <c r="AX866" s="14" t="s">
        <v>73</v>
      </c>
      <c r="AY866" s="171" t="s">
        <v>141</v>
      </c>
    </row>
    <row r="867" spans="1:65" s="16" customFormat="1" x14ac:dyDescent="0.2">
      <c r="B867" s="184"/>
      <c r="D867" s="164" t="s">
        <v>153</v>
      </c>
      <c r="E867" s="185" t="s">
        <v>1</v>
      </c>
      <c r="F867" s="186" t="s">
        <v>173</v>
      </c>
      <c r="H867" s="187">
        <v>183.70000000000002</v>
      </c>
      <c r="L867" s="184"/>
      <c r="M867" s="188"/>
      <c r="N867" s="189"/>
      <c r="O867" s="189"/>
      <c r="P867" s="189"/>
      <c r="Q867" s="189"/>
      <c r="R867" s="189"/>
      <c r="S867" s="189"/>
      <c r="T867" s="190"/>
      <c r="AT867" s="185" t="s">
        <v>153</v>
      </c>
      <c r="AU867" s="185" t="s">
        <v>123</v>
      </c>
      <c r="AV867" s="16" t="s">
        <v>142</v>
      </c>
      <c r="AW867" s="16" t="s">
        <v>29</v>
      </c>
      <c r="AX867" s="16" t="s">
        <v>73</v>
      </c>
      <c r="AY867" s="185" t="s">
        <v>141</v>
      </c>
    </row>
    <row r="868" spans="1:65" s="15" customFormat="1" x14ac:dyDescent="0.2">
      <c r="B868" s="177"/>
      <c r="D868" s="164" t="s">
        <v>153</v>
      </c>
      <c r="E868" s="178" t="s">
        <v>1</v>
      </c>
      <c r="F868" s="179" t="s">
        <v>160</v>
      </c>
      <c r="H868" s="180">
        <v>488.67</v>
      </c>
      <c r="L868" s="177"/>
      <c r="M868" s="181"/>
      <c r="N868" s="182"/>
      <c r="O868" s="182"/>
      <c r="P868" s="182"/>
      <c r="Q868" s="182"/>
      <c r="R868" s="182"/>
      <c r="S868" s="182"/>
      <c r="T868" s="183"/>
      <c r="AT868" s="178" t="s">
        <v>153</v>
      </c>
      <c r="AU868" s="178" t="s">
        <v>123</v>
      </c>
      <c r="AV868" s="15" t="s">
        <v>151</v>
      </c>
      <c r="AW868" s="15" t="s">
        <v>29</v>
      </c>
      <c r="AX868" s="15" t="s">
        <v>81</v>
      </c>
      <c r="AY868" s="178" t="s">
        <v>141</v>
      </c>
    </row>
    <row r="869" spans="1:65" s="2" customFormat="1" ht="36" x14ac:dyDescent="0.2">
      <c r="A869" s="30"/>
      <c r="B869" s="119"/>
      <c r="C869" s="191" t="s">
        <v>850</v>
      </c>
      <c r="D869" s="191" t="s">
        <v>364</v>
      </c>
      <c r="E869" s="192" t="s">
        <v>851</v>
      </c>
      <c r="F869" s="193" t="s">
        <v>852</v>
      </c>
      <c r="G869" s="194" t="s">
        <v>200</v>
      </c>
      <c r="H869" s="195">
        <v>537.53700000000003</v>
      </c>
      <c r="I869" s="196"/>
      <c r="J869" s="196">
        <f>ROUND(I869*H869,2)</f>
        <v>0</v>
      </c>
      <c r="K869" s="193" t="s">
        <v>150</v>
      </c>
      <c r="L869" s="197"/>
      <c r="M869" s="198" t="s">
        <v>1</v>
      </c>
      <c r="N869" s="199" t="s">
        <v>39</v>
      </c>
      <c r="O869" s="159">
        <v>0</v>
      </c>
      <c r="P869" s="159">
        <f>O869*H869</f>
        <v>0</v>
      </c>
      <c r="Q869" s="159">
        <v>2.7499999999999998E-3</v>
      </c>
      <c r="R869" s="159">
        <f>Q869*H869</f>
        <v>1.4782267499999999</v>
      </c>
      <c r="S869" s="159">
        <v>0</v>
      </c>
      <c r="T869" s="160">
        <f>S869*H869</f>
        <v>0</v>
      </c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R869" s="161" t="s">
        <v>421</v>
      </c>
      <c r="AT869" s="161" t="s">
        <v>364</v>
      </c>
      <c r="AU869" s="161" t="s">
        <v>123</v>
      </c>
      <c r="AY869" s="18" t="s">
        <v>141</v>
      </c>
      <c r="BE869" s="162">
        <f>IF(N869="základní",J869,0)</f>
        <v>0</v>
      </c>
      <c r="BF869" s="162">
        <f>IF(N869="snížená",J869,0)</f>
        <v>0</v>
      </c>
      <c r="BG869" s="162">
        <f>IF(N869="zákl. přenesená",J869,0)</f>
        <v>0</v>
      </c>
      <c r="BH869" s="162">
        <f>IF(N869="sníž. přenesená",J869,0)</f>
        <v>0</v>
      </c>
      <c r="BI869" s="162">
        <f>IF(N869="nulová",J869,0)</f>
        <v>0</v>
      </c>
      <c r="BJ869" s="18" t="s">
        <v>123</v>
      </c>
      <c r="BK869" s="162">
        <f>ROUND(I869*H869,2)</f>
        <v>0</v>
      </c>
      <c r="BL869" s="18" t="s">
        <v>307</v>
      </c>
      <c r="BM869" s="161" t="s">
        <v>853</v>
      </c>
    </row>
    <row r="870" spans="1:65" s="14" customFormat="1" x14ac:dyDescent="0.2">
      <c r="B870" s="170"/>
      <c r="D870" s="164" t="s">
        <v>153</v>
      </c>
      <c r="E870" s="171" t="s">
        <v>1</v>
      </c>
      <c r="F870" s="172" t="s">
        <v>854</v>
      </c>
      <c r="H870" s="173">
        <v>537.53700000000003</v>
      </c>
      <c r="L870" s="170"/>
      <c r="M870" s="174"/>
      <c r="N870" s="175"/>
      <c r="O870" s="175"/>
      <c r="P870" s="175"/>
      <c r="Q870" s="175"/>
      <c r="R870" s="175"/>
      <c r="S870" s="175"/>
      <c r="T870" s="176"/>
      <c r="AT870" s="171" t="s">
        <v>153</v>
      </c>
      <c r="AU870" s="171" t="s">
        <v>123</v>
      </c>
      <c r="AV870" s="14" t="s">
        <v>123</v>
      </c>
      <c r="AW870" s="14" t="s">
        <v>29</v>
      </c>
      <c r="AX870" s="14" t="s">
        <v>81</v>
      </c>
      <c r="AY870" s="171" t="s">
        <v>141</v>
      </c>
    </row>
    <row r="871" spans="1:65" s="2" customFormat="1" ht="24" x14ac:dyDescent="0.2">
      <c r="A871" s="30"/>
      <c r="B871" s="119"/>
      <c r="C871" s="151" t="s">
        <v>855</v>
      </c>
      <c r="D871" s="151" t="s">
        <v>146</v>
      </c>
      <c r="E871" s="152" t="s">
        <v>856</v>
      </c>
      <c r="F871" s="153" t="s">
        <v>857</v>
      </c>
      <c r="G871" s="154" t="s">
        <v>213</v>
      </c>
      <c r="H871" s="155">
        <v>293.202</v>
      </c>
      <c r="I871" s="156"/>
      <c r="J871" s="156">
        <f>ROUND(I871*H871,2)</f>
        <v>0</v>
      </c>
      <c r="K871" s="153" t="s">
        <v>150</v>
      </c>
      <c r="L871" s="31"/>
      <c r="M871" s="157" t="s">
        <v>1</v>
      </c>
      <c r="N871" s="158" t="s">
        <v>39</v>
      </c>
      <c r="O871" s="159">
        <v>0.11700000000000001</v>
      </c>
      <c r="P871" s="159">
        <f>O871*H871</f>
        <v>34.304634</v>
      </c>
      <c r="Q871" s="159">
        <v>0</v>
      </c>
      <c r="R871" s="159">
        <f>Q871*H871</f>
        <v>0</v>
      </c>
      <c r="S871" s="159">
        <v>0</v>
      </c>
      <c r="T871" s="160">
        <f>S871*H871</f>
        <v>0</v>
      </c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R871" s="161" t="s">
        <v>307</v>
      </c>
      <c r="AT871" s="161" t="s">
        <v>146</v>
      </c>
      <c r="AU871" s="161" t="s">
        <v>123</v>
      </c>
      <c r="AY871" s="18" t="s">
        <v>141</v>
      </c>
      <c r="BE871" s="162">
        <f>IF(N871="základní",J871,0)</f>
        <v>0</v>
      </c>
      <c r="BF871" s="162">
        <f>IF(N871="snížená",J871,0)</f>
        <v>0</v>
      </c>
      <c r="BG871" s="162">
        <f>IF(N871="zákl. přenesená",J871,0)</f>
        <v>0</v>
      </c>
      <c r="BH871" s="162">
        <f>IF(N871="sníž. přenesená",J871,0)</f>
        <v>0</v>
      </c>
      <c r="BI871" s="162">
        <f>IF(N871="nulová",J871,0)</f>
        <v>0</v>
      </c>
      <c r="BJ871" s="18" t="s">
        <v>123</v>
      </c>
      <c r="BK871" s="162">
        <f>ROUND(I871*H871,2)</f>
        <v>0</v>
      </c>
      <c r="BL871" s="18" t="s">
        <v>307</v>
      </c>
      <c r="BM871" s="161" t="s">
        <v>858</v>
      </c>
    </row>
    <row r="872" spans="1:65" s="14" customFormat="1" x14ac:dyDescent="0.2">
      <c r="B872" s="170"/>
      <c r="D872" s="164" t="s">
        <v>153</v>
      </c>
      <c r="E872" s="171" t="s">
        <v>1</v>
      </c>
      <c r="F872" s="172" t="s">
        <v>859</v>
      </c>
      <c r="H872" s="173">
        <v>293.202</v>
      </c>
      <c r="L872" s="170"/>
      <c r="M872" s="174"/>
      <c r="N872" s="175"/>
      <c r="O872" s="175"/>
      <c r="P872" s="175"/>
      <c r="Q872" s="175"/>
      <c r="R872" s="175"/>
      <c r="S872" s="175"/>
      <c r="T872" s="176"/>
      <c r="AT872" s="171" t="s">
        <v>153</v>
      </c>
      <c r="AU872" s="171" t="s">
        <v>123</v>
      </c>
      <c r="AV872" s="14" t="s">
        <v>123</v>
      </c>
      <c r="AW872" s="14" t="s">
        <v>29</v>
      </c>
      <c r="AX872" s="14" t="s">
        <v>81</v>
      </c>
      <c r="AY872" s="171" t="s">
        <v>141</v>
      </c>
    </row>
    <row r="873" spans="1:65" s="2" customFormat="1" ht="24" x14ac:dyDescent="0.2">
      <c r="A873" s="30"/>
      <c r="B873" s="119"/>
      <c r="C873" s="151" t="s">
        <v>860</v>
      </c>
      <c r="D873" s="151" t="s">
        <v>146</v>
      </c>
      <c r="E873" s="152" t="s">
        <v>861</v>
      </c>
      <c r="F873" s="153" t="s">
        <v>862</v>
      </c>
      <c r="G873" s="154" t="s">
        <v>213</v>
      </c>
      <c r="H873" s="155">
        <v>476.875</v>
      </c>
      <c r="I873" s="156"/>
      <c r="J873" s="156">
        <f>ROUND(I873*H873,2)</f>
        <v>0</v>
      </c>
      <c r="K873" s="153" t="s">
        <v>1</v>
      </c>
      <c r="L873" s="31"/>
      <c r="M873" s="157" t="s">
        <v>1</v>
      </c>
      <c r="N873" s="158" t="s">
        <v>39</v>
      </c>
      <c r="O873" s="159">
        <v>0.25</v>
      </c>
      <c r="P873" s="159">
        <f>O873*H873</f>
        <v>119.21875</v>
      </c>
      <c r="Q873" s="159">
        <v>1.0000000000000001E-5</v>
      </c>
      <c r="R873" s="159">
        <f>Q873*H873</f>
        <v>4.7687500000000004E-3</v>
      </c>
      <c r="S873" s="159">
        <v>0</v>
      </c>
      <c r="T873" s="160">
        <f>S873*H873</f>
        <v>0</v>
      </c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R873" s="161" t="s">
        <v>307</v>
      </c>
      <c r="AT873" s="161" t="s">
        <v>146</v>
      </c>
      <c r="AU873" s="161" t="s">
        <v>123</v>
      </c>
      <c r="AY873" s="18" t="s">
        <v>141</v>
      </c>
      <c r="BE873" s="162">
        <f>IF(N873="základní",J873,0)</f>
        <v>0</v>
      </c>
      <c r="BF873" s="162">
        <f>IF(N873="snížená",J873,0)</f>
        <v>0</v>
      </c>
      <c r="BG873" s="162">
        <f>IF(N873="zákl. přenesená",J873,0)</f>
        <v>0</v>
      </c>
      <c r="BH873" s="162">
        <f>IF(N873="sníž. přenesená",J873,0)</f>
        <v>0</v>
      </c>
      <c r="BI873" s="162">
        <f>IF(N873="nulová",J873,0)</f>
        <v>0</v>
      </c>
      <c r="BJ873" s="18" t="s">
        <v>123</v>
      </c>
      <c r="BK873" s="162">
        <f>ROUND(I873*H873,2)</f>
        <v>0</v>
      </c>
      <c r="BL873" s="18" t="s">
        <v>307</v>
      </c>
      <c r="BM873" s="161" t="s">
        <v>863</v>
      </c>
    </row>
    <row r="874" spans="1:65" s="13" customFormat="1" x14ac:dyDescent="0.2">
      <c r="B874" s="163"/>
      <c r="D874" s="164" t="s">
        <v>153</v>
      </c>
      <c r="E874" s="165" t="s">
        <v>1</v>
      </c>
      <c r="F874" s="166" t="s">
        <v>154</v>
      </c>
      <c r="H874" s="165" t="s">
        <v>1</v>
      </c>
      <c r="L874" s="163"/>
      <c r="M874" s="167"/>
      <c r="N874" s="168"/>
      <c r="O874" s="168"/>
      <c r="P874" s="168"/>
      <c r="Q874" s="168"/>
      <c r="R874" s="168"/>
      <c r="S874" s="168"/>
      <c r="T874" s="169"/>
      <c r="AT874" s="165" t="s">
        <v>153</v>
      </c>
      <c r="AU874" s="165" t="s">
        <v>123</v>
      </c>
      <c r="AV874" s="13" t="s">
        <v>81</v>
      </c>
      <c r="AW874" s="13" t="s">
        <v>29</v>
      </c>
      <c r="AX874" s="13" t="s">
        <v>73</v>
      </c>
      <c r="AY874" s="165" t="s">
        <v>141</v>
      </c>
    </row>
    <row r="875" spans="1:65" s="14" customFormat="1" x14ac:dyDescent="0.2">
      <c r="B875" s="170"/>
      <c r="D875" s="164" t="s">
        <v>153</v>
      </c>
      <c r="E875" s="171" t="s">
        <v>1</v>
      </c>
      <c r="F875" s="172" t="s">
        <v>864</v>
      </c>
      <c r="H875" s="173">
        <v>21.9</v>
      </c>
      <c r="L875" s="170"/>
      <c r="M875" s="174"/>
      <c r="N875" s="175"/>
      <c r="O875" s="175"/>
      <c r="P875" s="175"/>
      <c r="Q875" s="175"/>
      <c r="R875" s="175"/>
      <c r="S875" s="175"/>
      <c r="T875" s="176"/>
      <c r="AT875" s="171" t="s">
        <v>153</v>
      </c>
      <c r="AU875" s="171" t="s">
        <v>123</v>
      </c>
      <c r="AV875" s="14" t="s">
        <v>123</v>
      </c>
      <c r="AW875" s="14" t="s">
        <v>29</v>
      </c>
      <c r="AX875" s="14" t="s">
        <v>73</v>
      </c>
      <c r="AY875" s="171" t="s">
        <v>141</v>
      </c>
    </row>
    <row r="876" spans="1:65" s="14" customFormat="1" x14ac:dyDescent="0.2">
      <c r="B876" s="170"/>
      <c r="D876" s="164" t="s">
        <v>153</v>
      </c>
      <c r="E876" s="171" t="s">
        <v>1</v>
      </c>
      <c r="F876" s="172" t="s">
        <v>865</v>
      </c>
      <c r="H876" s="173">
        <v>14</v>
      </c>
      <c r="L876" s="170"/>
      <c r="M876" s="174"/>
      <c r="N876" s="175"/>
      <c r="O876" s="175"/>
      <c r="P876" s="175"/>
      <c r="Q876" s="175"/>
      <c r="R876" s="175"/>
      <c r="S876" s="175"/>
      <c r="T876" s="176"/>
      <c r="AT876" s="171" t="s">
        <v>153</v>
      </c>
      <c r="AU876" s="171" t="s">
        <v>123</v>
      </c>
      <c r="AV876" s="14" t="s">
        <v>123</v>
      </c>
      <c r="AW876" s="14" t="s">
        <v>29</v>
      </c>
      <c r="AX876" s="14" t="s">
        <v>73</v>
      </c>
      <c r="AY876" s="171" t="s">
        <v>141</v>
      </c>
    </row>
    <row r="877" spans="1:65" s="14" customFormat="1" x14ac:dyDescent="0.2">
      <c r="B877" s="170"/>
      <c r="D877" s="164" t="s">
        <v>153</v>
      </c>
      <c r="E877" s="171" t="s">
        <v>1</v>
      </c>
      <c r="F877" s="172" t="s">
        <v>866</v>
      </c>
      <c r="H877" s="173">
        <v>5.29</v>
      </c>
      <c r="L877" s="170"/>
      <c r="M877" s="174"/>
      <c r="N877" s="175"/>
      <c r="O877" s="175"/>
      <c r="P877" s="175"/>
      <c r="Q877" s="175"/>
      <c r="R877" s="175"/>
      <c r="S877" s="175"/>
      <c r="T877" s="176"/>
      <c r="AT877" s="171" t="s">
        <v>153</v>
      </c>
      <c r="AU877" s="171" t="s">
        <v>123</v>
      </c>
      <c r="AV877" s="14" t="s">
        <v>123</v>
      </c>
      <c r="AW877" s="14" t="s">
        <v>29</v>
      </c>
      <c r="AX877" s="14" t="s">
        <v>73</v>
      </c>
      <c r="AY877" s="171" t="s">
        <v>141</v>
      </c>
    </row>
    <row r="878" spans="1:65" s="14" customFormat="1" x14ac:dyDescent="0.2">
      <c r="B878" s="170"/>
      <c r="D878" s="164" t="s">
        <v>153</v>
      </c>
      <c r="E878" s="171" t="s">
        <v>1</v>
      </c>
      <c r="F878" s="172" t="s">
        <v>867</v>
      </c>
      <c r="H878" s="173">
        <v>16.04</v>
      </c>
      <c r="L878" s="170"/>
      <c r="M878" s="174"/>
      <c r="N878" s="175"/>
      <c r="O878" s="175"/>
      <c r="P878" s="175"/>
      <c r="Q878" s="175"/>
      <c r="R878" s="175"/>
      <c r="S878" s="175"/>
      <c r="T878" s="176"/>
      <c r="AT878" s="171" t="s">
        <v>153</v>
      </c>
      <c r="AU878" s="171" t="s">
        <v>123</v>
      </c>
      <c r="AV878" s="14" t="s">
        <v>123</v>
      </c>
      <c r="AW878" s="14" t="s">
        <v>29</v>
      </c>
      <c r="AX878" s="14" t="s">
        <v>73</v>
      </c>
      <c r="AY878" s="171" t="s">
        <v>141</v>
      </c>
    </row>
    <row r="879" spans="1:65" s="14" customFormat="1" x14ac:dyDescent="0.2">
      <c r="B879" s="170"/>
      <c r="D879" s="164" t="s">
        <v>153</v>
      </c>
      <c r="E879" s="171" t="s">
        <v>1</v>
      </c>
      <c r="F879" s="172" t="s">
        <v>868</v>
      </c>
      <c r="H879" s="173">
        <v>4.8600000000000003</v>
      </c>
      <c r="L879" s="170"/>
      <c r="M879" s="174"/>
      <c r="N879" s="175"/>
      <c r="O879" s="175"/>
      <c r="P879" s="175"/>
      <c r="Q879" s="175"/>
      <c r="R879" s="175"/>
      <c r="S879" s="175"/>
      <c r="T879" s="176"/>
      <c r="AT879" s="171" t="s">
        <v>153</v>
      </c>
      <c r="AU879" s="171" t="s">
        <v>123</v>
      </c>
      <c r="AV879" s="14" t="s">
        <v>123</v>
      </c>
      <c r="AW879" s="14" t="s">
        <v>29</v>
      </c>
      <c r="AX879" s="14" t="s">
        <v>73</v>
      </c>
      <c r="AY879" s="171" t="s">
        <v>141</v>
      </c>
    </row>
    <row r="880" spans="1:65" s="14" customFormat="1" x14ac:dyDescent="0.2">
      <c r="B880" s="170"/>
      <c r="D880" s="164" t="s">
        <v>153</v>
      </c>
      <c r="E880" s="171" t="s">
        <v>1</v>
      </c>
      <c r="F880" s="172" t="s">
        <v>869</v>
      </c>
      <c r="H880" s="173">
        <v>15.8</v>
      </c>
      <c r="L880" s="170"/>
      <c r="M880" s="174"/>
      <c r="N880" s="175"/>
      <c r="O880" s="175"/>
      <c r="P880" s="175"/>
      <c r="Q880" s="175"/>
      <c r="R880" s="175"/>
      <c r="S880" s="175"/>
      <c r="T880" s="176"/>
      <c r="AT880" s="171" t="s">
        <v>153</v>
      </c>
      <c r="AU880" s="171" t="s">
        <v>123</v>
      </c>
      <c r="AV880" s="14" t="s">
        <v>123</v>
      </c>
      <c r="AW880" s="14" t="s">
        <v>29</v>
      </c>
      <c r="AX880" s="14" t="s">
        <v>73</v>
      </c>
      <c r="AY880" s="171" t="s">
        <v>141</v>
      </c>
    </row>
    <row r="881" spans="2:51" s="14" customFormat="1" x14ac:dyDescent="0.2">
      <c r="B881" s="170"/>
      <c r="D881" s="164" t="s">
        <v>153</v>
      </c>
      <c r="E881" s="171" t="s">
        <v>1</v>
      </c>
      <c r="F881" s="172" t="s">
        <v>870</v>
      </c>
      <c r="H881" s="173">
        <v>4.66</v>
      </c>
      <c r="L881" s="170"/>
      <c r="M881" s="174"/>
      <c r="N881" s="175"/>
      <c r="O881" s="175"/>
      <c r="P881" s="175"/>
      <c r="Q881" s="175"/>
      <c r="R881" s="175"/>
      <c r="S881" s="175"/>
      <c r="T881" s="176"/>
      <c r="AT881" s="171" t="s">
        <v>153</v>
      </c>
      <c r="AU881" s="171" t="s">
        <v>123</v>
      </c>
      <c r="AV881" s="14" t="s">
        <v>123</v>
      </c>
      <c r="AW881" s="14" t="s">
        <v>29</v>
      </c>
      <c r="AX881" s="14" t="s">
        <v>73</v>
      </c>
      <c r="AY881" s="171" t="s">
        <v>141</v>
      </c>
    </row>
    <row r="882" spans="2:51" s="14" customFormat="1" x14ac:dyDescent="0.2">
      <c r="B882" s="170"/>
      <c r="D882" s="164" t="s">
        <v>153</v>
      </c>
      <c r="E882" s="171" t="s">
        <v>1</v>
      </c>
      <c r="F882" s="172" t="s">
        <v>871</v>
      </c>
      <c r="H882" s="173">
        <v>14</v>
      </c>
      <c r="L882" s="170"/>
      <c r="M882" s="174"/>
      <c r="N882" s="175"/>
      <c r="O882" s="175"/>
      <c r="P882" s="175"/>
      <c r="Q882" s="175"/>
      <c r="R882" s="175"/>
      <c r="S882" s="175"/>
      <c r="T882" s="176"/>
      <c r="AT882" s="171" t="s">
        <v>153</v>
      </c>
      <c r="AU882" s="171" t="s">
        <v>123</v>
      </c>
      <c r="AV882" s="14" t="s">
        <v>123</v>
      </c>
      <c r="AW882" s="14" t="s">
        <v>29</v>
      </c>
      <c r="AX882" s="14" t="s">
        <v>73</v>
      </c>
      <c r="AY882" s="171" t="s">
        <v>141</v>
      </c>
    </row>
    <row r="883" spans="2:51" s="14" customFormat="1" x14ac:dyDescent="0.2">
      <c r="B883" s="170"/>
      <c r="D883" s="164" t="s">
        <v>153</v>
      </c>
      <c r="E883" s="171" t="s">
        <v>1</v>
      </c>
      <c r="F883" s="172" t="s">
        <v>872</v>
      </c>
      <c r="H883" s="173">
        <v>5.94</v>
      </c>
      <c r="L883" s="170"/>
      <c r="M883" s="174"/>
      <c r="N883" s="175"/>
      <c r="O883" s="175"/>
      <c r="P883" s="175"/>
      <c r="Q883" s="175"/>
      <c r="R883" s="175"/>
      <c r="S883" s="175"/>
      <c r="T883" s="176"/>
      <c r="AT883" s="171" t="s">
        <v>153</v>
      </c>
      <c r="AU883" s="171" t="s">
        <v>123</v>
      </c>
      <c r="AV883" s="14" t="s">
        <v>123</v>
      </c>
      <c r="AW883" s="14" t="s">
        <v>29</v>
      </c>
      <c r="AX883" s="14" t="s">
        <v>73</v>
      </c>
      <c r="AY883" s="171" t="s">
        <v>141</v>
      </c>
    </row>
    <row r="884" spans="2:51" s="14" customFormat="1" x14ac:dyDescent="0.2">
      <c r="B884" s="170"/>
      <c r="D884" s="164" t="s">
        <v>153</v>
      </c>
      <c r="E884" s="171" t="s">
        <v>1</v>
      </c>
      <c r="F884" s="172" t="s">
        <v>873</v>
      </c>
      <c r="H884" s="173">
        <v>15.782999999999999</v>
      </c>
      <c r="L884" s="170"/>
      <c r="M884" s="174"/>
      <c r="N884" s="175"/>
      <c r="O884" s="175"/>
      <c r="P884" s="175"/>
      <c r="Q884" s="175"/>
      <c r="R884" s="175"/>
      <c r="S884" s="175"/>
      <c r="T884" s="176"/>
      <c r="AT884" s="171" t="s">
        <v>153</v>
      </c>
      <c r="AU884" s="171" t="s">
        <v>123</v>
      </c>
      <c r="AV884" s="14" t="s">
        <v>123</v>
      </c>
      <c r="AW884" s="14" t="s">
        <v>29</v>
      </c>
      <c r="AX884" s="14" t="s">
        <v>73</v>
      </c>
      <c r="AY884" s="171" t="s">
        <v>141</v>
      </c>
    </row>
    <row r="885" spans="2:51" s="14" customFormat="1" x14ac:dyDescent="0.2">
      <c r="B885" s="170"/>
      <c r="D885" s="164" t="s">
        <v>153</v>
      </c>
      <c r="E885" s="171" t="s">
        <v>1</v>
      </c>
      <c r="F885" s="172" t="s">
        <v>874</v>
      </c>
      <c r="H885" s="173">
        <v>4.95</v>
      </c>
      <c r="L885" s="170"/>
      <c r="M885" s="174"/>
      <c r="N885" s="175"/>
      <c r="O885" s="175"/>
      <c r="P885" s="175"/>
      <c r="Q885" s="175"/>
      <c r="R885" s="175"/>
      <c r="S885" s="175"/>
      <c r="T885" s="176"/>
      <c r="AT885" s="171" t="s">
        <v>153</v>
      </c>
      <c r="AU885" s="171" t="s">
        <v>123</v>
      </c>
      <c r="AV885" s="14" t="s">
        <v>123</v>
      </c>
      <c r="AW885" s="14" t="s">
        <v>29</v>
      </c>
      <c r="AX885" s="14" t="s">
        <v>73</v>
      </c>
      <c r="AY885" s="171" t="s">
        <v>141</v>
      </c>
    </row>
    <row r="886" spans="2:51" s="14" customFormat="1" x14ac:dyDescent="0.2">
      <c r="B886" s="170"/>
      <c r="D886" s="164" t="s">
        <v>153</v>
      </c>
      <c r="E886" s="171" t="s">
        <v>1</v>
      </c>
      <c r="F886" s="172" t="s">
        <v>875</v>
      </c>
      <c r="H886" s="173">
        <v>47.619</v>
      </c>
      <c r="L886" s="170"/>
      <c r="M886" s="174"/>
      <c r="N886" s="175"/>
      <c r="O886" s="175"/>
      <c r="P886" s="175"/>
      <c r="Q886" s="175"/>
      <c r="R886" s="175"/>
      <c r="S886" s="175"/>
      <c r="T886" s="176"/>
      <c r="AT886" s="171" t="s">
        <v>153</v>
      </c>
      <c r="AU886" s="171" t="s">
        <v>123</v>
      </c>
      <c r="AV886" s="14" t="s">
        <v>123</v>
      </c>
      <c r="AW886" s="14" t="s">
        <v>29</v>
      </c>
      <c r="AX886" s="14" t="s">
        <v>73</v>
      </c>
      <c r="AY886" s="171" t="s">
        <v>141</v>
      </c>
    </row>
    <row r="887" spans="2:51" s="14" customFormat="1" ht="22.5" x14ac:dyDescent="0.2">
      <c r="B887" s="170"/>
      <c r="D887" s="164" t="s">
        <v>153</v>
      </c>
      <c r="E887" s="171" t="s">
        <v>1</v>
      </c>
      <c r="F887" s="172" t="s">
        <v>876</v>
      </c>
      <c r="H887" s="173">
        <v>155.25</v>
      </c>
      <c r="L887" s="170"/>
      <c r="M887" s="174"/>
      <c r="N887" s="175"/>
      <c r="O887" s="175"/>
      <c r="P887" s="175"/>
      <c r="Q887" s="175"/>
      <c r="R887" s="175"/>
      <c r="S887" s="175"/>
      <c r="T887" s="176"/>
      <c r="AT887" s="171" t="s">
        <v>153</v>
      </c>
      <c r="AU887" s="171" t="s">
        <v>123</v>
      </c>
      <c r="AV887" s="14" t="s">
        <v>123</v>
      </c>
      <c r="AW887" s="14" t="s">
        <v>29</v>
      </c>
      <c r="AX887" s="14" t="s">
        <v>73</v>
      </c>
      <c r="AY887" s="171" t="s">
        <v>141</v>
      </c>
    </row>
    <row r="888" spans="2:51" s="14" customFormat="1" x14ac:dyDescent="0.2">
      <c r="B888" s="170"/>
      <c r="D888" s="164" t="s">
        <v>153</v>
      </c>
      <c r="E888" s="171" t="s">
        <v>1</v>
      </c>
      <c r="F888" s="172" t="s">
        <v>877</v>
      </c>
      <c r="H888" s="173">
        <v>-23.9</v>
      </c>
      <c r="L888" s="170"/>
      <c r="M888" s="174"/>
      <c r="N888" s="175"/>
      <c r="O888" s="175"/>
      <c r="P888" s="175"/>
      <c r="Q888" s="175"/>
      <c r="R888" s="175"/>
      <c r="S888" s="175"/>
      <c r="T888" s="176"/>
      <c r="AT888" s="171" t="s">
        <v>153</v>
      </c>
      <c r="AU888" s="171" t="s">
        <v>123</v>
      </c>
      <c r="AV888" s="14" t="s">
        <v>123</v>
      </c>
      <c r="AW888" s="14" t="s">
        <v>29</v>
      </c>
      <c r="AX888" s="14" t="s">
        <v>73</v>
      </c>
      <c r="AY888" s="171" t="s">
        <v>141</v>
      </c>
    </row>
    <row r="889" spans="2:51" s="14" customFormat="1" x14ac:dyDescent="0.2">
      <c r="B889" s="170"/>
      <c r="D889" s="164" t="s">
        <v>153</v>
      </c>
      <c r="E889" s="171" t="s">
        <v>1</v>
      </c>
      <c r="F889" s="172" t="s">
        <v>878</v>
      </c>
      <c r="H889" s="173">
        <v>9</v>
      </c>
      <c r="L889" s="170"/>
      <c r="M889" s="174"/>
      <c r="N889" s="175"/>
      <c r="O889" s="175"/>
      <c r="P889" s="175"/>
      <c r="Q889" s="175"/>
      <c r="R889" s="175"/>
      <c r="S889" s="175"/>
      <c r="T889" s="176"/>
      <c r="AT889" s="171" t="s">
        <v>153</v>
      </c>
      <c r="AU889" s="171" t="s">
        <v>123</v>
      </c>
      <c r="AV889" s="14" t="s">
        <v>123</v>
      </c>
      <c r="AW889" s="14" t="s">
        <v>29</v>
      </c>
      <c r="AX889" s="14" t="s">
        <v>73</v>
      </c>
      <c r="AY889" s="171" t="s">
        <v>141</v>
      </c>
    </row>
    <row r="890" spans="2:51" s="16" customFormat="1" x14ac:dyDescent="0.2">
      <c r="B890" s="184"/>
      <c r="D890" s="164" t="s">
        <v>153</v>
      </c>
      <c r="E890" s="185" t="s">
        <v>1</v>
      </c>
      <c r="F890" s="186" t="s">
        <v>173</v>
      </c>
      <c r="H890" s="187">
        <v>311.19200000000001</v>
      </c>
      <c r="L890" s="184"/>
      <c r="M890" s="188"/>
      <c r="N890" s="189"/>
      <c r="O890" s="189"/>
      <c r="P890" s="189"/>
      <c r="Q890" s="189"/>
      <c r="R890" s="189"/>
      <c r="S890" s="189"/>
      <c r="T890" s="190"/>
      <c r="AT890" s="185" t="s">
        <v>153</v>
      </c>
      <c r="AU890" s="185" t="s">
        <v>123</v>
      </c>
      <c r="AV890" s="16" t="s">
        <v>142</v>
      </c>
      <c r="AW890" s="16" t="s">
        <v>29</v>
      </c>
      <c r="AX890" s="16" t="s">
        <v>73</v>
      </c>
      <c r="AY890" s="185" t="s">
        <v>141</v>
      </c>
    </row>
    <row r="891" spans="2:51" s="13" customFormat="1" x14ac:dyDescent="0.2">
      <c r="B891" s="163"/>
      <c r="D891" s="164" t="s">
        <v>153</v>
      </c>
      <c r="E891" s="165" t="s">
        <v>1</v>
      </c>
      <c r="F891" s="166" t="s">
        <v>274</v>
      </c>
      <c r="H891" s="165" t="s">
        <v>1</v>
      </c>
      <c r="L891" s="163"/>
      <c r="M891" s="167"/>
      <c r="N891" s="168"/>
      <c r="O891" s="168"/>
      <c r="P891" s="168"/>
      <c r="Q891" s="168"/>
      <c r="R891" s="168"/>
      <c r="S891" s="168"/>
      <c r="T891" s="169"/>
      <c r="AT891" s="165" t="s">
        <v>153</v>
      </c>
      <c r="AU891" s="165" t="s">
        <v>123</v>
      </c>
      <c r="AV891" s="13" t="s">
        <v>81</v>
      </c>
      <c r="AW891" s="13" t="s">
        <v>29</v>
      </c>
      <c r="AX891" s="13" t="s">
        <v>73</v>
      </c>
      <c r="AY891" s="165" t="s">
        <v>141</v>
      </c>
    </row>
    <row r="892" spans="2:51" s="14" customFormat="1" x14ac:dyDescent="0.2">
      <c r="B892" s="170"/>
      <c r="D892" s="164" t="s">
        <v>153</v>
      </c>
      <c r="E892" s="171" t="s">
        <v>1</v>
      </c>
      <c r="F892" s="172" t="s">
        <v>879</v>
      </c>
      <c r="H892" s="173">
        <v>26.757000000000001</v>
      </c>
      <c r="L892" s="170"/>
      <c r="M892" s="174"/>
      <c r="N892" s="175"/>
      <c r="O892" s="175"/>
      <c r="P892" s="175"/>
      <c r="Q892" s="175"/>
      <c r="R892" s="175"/>
      <c r="S892" s="175"/>
      <c r="T892" s="176"/>
      <c r="AT892" s="171" t="s">
        <v>153</v>
      </c>
      <c r="AU892" s="171" t="s">
        <v>123</v>
      </c>
      <c r="AV892" s="14" t="s">
        <v>123</v>
      </c>
      <c r="AW892" s="14" t="s">
        <v>29</v>
      </c>
      <c r="AX892" s="14" t="s">
        <v>73</v>
      </c>
      <c r="AY892" s="171" t="s">
        <v>141</v>
      </c>
    </row>
    <row r="893" spans="2:51" s="14" customFormat="1" x14ac:dyDescent="0.2">
      <c r="B893" s="170"/>
      <c r="D893" s="164" t="s">
        <v>153</v>
      </c>
      <c r="E893" s="171" t="s">
        <v>1</v>
      </c>
      <c r="F893" s="172" t="s">
        <v>880</v>
      </c>
      <c r="H893" s="173">
        <v>14.3</v>
      </c>
      <c r="L893" s="170"/>
      <c r="M893" s="174"/>
      <c r="N893" s="175"/>
      <c r="O893" s="175"/>
      <c r="P893" s="175"/>
      <c r="Q893" s="175"/>
      <c r="R893" s="175"/>
      <c r="S893" s="175"/>
      <c r="T893" s="176"/>
      <c r="AT893" s="171" t="s">
        <v>153</v>
      </c>
      <c r="AU893" s="171" t="s">
        <v>123</v>
      </c>
      <c r="AV893" s="14" t="s">
        <v>123</v>
      </c>
      <c r="AW893" s="14" t="s">
        <v>29</v>
      </c>
      <c r="AX893" s="14" t="s">
        <v>73</v>
      </c>
      <c r="AY893" s="171" t="s">
        <v>141</v>
      </c>
    </row>
    <row r="894" spans="2:51" s="14" customFormat="1" x14ac:dyDescent="0.2">
      <c r="B894" s="170"/>
      <c r="D894" s="164" t="s">
        <v>153</v>
      </c>
      <c r="E894" s="171" t="s">
        <v>1</v>
      </c>
      <c r="F894" s="172" t="s">
        <v>881</v>
      </c>
      <c r="H894" s="173">
        <v>16.100000000000001</v>
      </c>
      <c r="L894" s="170"/>
      <c r="M894" s="174"/>
      <c r="N894" s="175"/>
      <c r="O894" s="175"/>
      <c r="P894" s="175"/>
      <c r="Q894" s="175"/>
      <c r="R894" s="175"/>
      <c r="S894" s="175"/>
      <c r="T894" s="176"/>
      <c r="AT894" s="171" t="s">
        <v>153</v>
      </c>
      <c r="AU894" s="171" t="s">
        <v>123</v>
      </c>
      <c r="AV894" s="14" t="s">
        <v>123</v>
      </c>
      <c r="AW894" s="14" t="s">
        <v>29</v>
      </c>
      <c r="AX894" s="14" t="s">
        <v>73</v>
      </c>
      <c r="AY894" s="171" t="s">
        <v>141</v>
      </c>
    </row>
    <row r="895" spans="2:51" s="14" customFormat="1" x14ac:dyDescent="0.2">
      <c r="B895" s="170"/>
      <c r="D895" s="164" t="s">
        <v>153</v>
      </c>
      <c r="E895" s="171" t="s">
        <v>1</v>
      </c>
      <c r="F895" s="172" t="s">
        <v>882</v>
      </c>
      <c r="H895" s="173">
        <v>15.1</v>
      </c>
      <c r="L895" s="170"/>
      <c r="M895" s="174"/>
      <c r="N895" s="175"/>
      <c r="O895" s="175"/>
      <c r="P895" s="175"/>
      <c r="Q895" s="175"/>
      <c r="R895" s="175"/>
      <c r="S895" s="175"/>
      <c r="T895" s="176"/>
      <c r="AT895" s="171" t="s">
        <v>153</v>
      </c>
      <c r="AU895" s="171" t="s">
        <v>123</v>
      </c>
      <c r="AV895" s="14" t="s">
        <v>123</v>
      </c>
      <c r="AW895" s="14" t="s">
        <v>29</v>
      </c>
      <c r="AX895" s="14" t="s">
        <v>73</v>
      </c>
      <c r="AY895" s="171" t="s">
        <v>141</v>
      </c>
    </row>
    <row r="896" spans="2:51" s="14" customFormat="1" x14ac:dyDescent="0.2">
      <c r="B896" s="170"/>
      <c r="D896" s="164" t="s">
        <v>153</v>
      </c>
      <c r="E896" s="171" t="s">
        <v>1</v>
      </c>
      <c r="F896" s="172" t="s">
        <v>883</v>
      </c>
      <c r="H896" s="173">
        <v>14.5</v>
      </c>
      <c r="L896" s="170"/>
      <c r="M896" s="174"/>
      <c r="N896" s="175"/>
      <c r="O896" s="175"/>
      <c r="P896" s="175"/>
      <c r="Q896" s="175"/>
      <c r="R896" s="175"/>
      <c r="S896" s="175"/>
      <c r="T896" s="176"/>
      <c r="AT896" s="171" t="s">
        <v>153</v>
      </c>
      <c r="AU896" s="171" t="s">
        <v>123</v>
      </c>
      <c r="AV896" s="14" t="s">
        <v>123</v>
      </c>
      <c r="AW896" s="14" t="s">
        <v>29</v>
      </c>
      <c r="AX896" s="14" t="s">
        <v>73</v>
      </c>
      <c r="AY896" s="171" t="s">
        <v>141</v>
      </c>
    </row>
    <row r="897" spans="1:65" s="14" customFormat="1" x14ac:dyDescent="0.2">
      <c r="B897" s="170"/>
      <c r="D897" s="164" t="s">
        <v>153</v>
      </c>
      <c r="E897" s="171" t="s">
        <v>1</v>
      </c>
      <c r="F897" s="172" t="s">
        <v>884</v>
      </c>
      <c r="H897" s="173">
        <v>11.776</v>
      </c>
      <c r="L897" s="170"/>
      <c r="M897" s="174"/>
      <c r="N897" s="175"/>
      <c r="O897" s="175"/>
      <c r="P897" s="175"/>
      <c r="Q897" s="175"/>
      <c r="R897" s="175"/>
      <c r="S897" s="175"/>
      <c r="T897" s="176"/>
      <c r="AT897" s="171" t="s">
        <v>153</v>
      </c>
      <c r="AU897" s="171" t="s">
        <v>123</v>
      </c>
      <c r="AV897" s="14" t="s">
        <v>123</v>
      </c>
      <c r="AW897" s="14" t="s">
        <v>29</v>
      </c>
      <c r="AX897" s="14" t="s">
        <v>73</v>
      </c>
      <c r="AY897" s="171" t="s">
        <v>141</v>
      </c>
    </row>
    <row r="898" spans="1:65" s="14" customFormat="1" x14ac:dyDescent="0.2">
      <c r="B898" s="170"/>
      <c r="D898" s="164" t="s">
        <v>153</v>
      </c>
      <c r="E898" s="171" t="s">
        <v>1</v>
      </c>
      <c r="F898" s="172" t="s">
        <v>885</v>
      </c>
      <c r="H898" s="173">
        <v>5.75</v>
      </c>
      <c r="L898" s="170"/>
      <c r="M898" s="174"/>
      <c r="N898" s="175"/>
      <c r="O898" s="175"/>
      <c r="P898" s="175"/>
      <c r="Q898" s="175"/>
      <c r="R898" s="175"/>
      <c r="S898" s="175"/>
      <c r="T898" s="176"/>
      <c r="AT898" s="171" t="s">
        <v>153</v>
      </c>
      <c r="AU898" s="171" t="s">
        <v>123</v>
      </c>
      <c r="AV898" s="14" t="s">
        <v>123</v>
      </c>
      <c r="AW898" s="14" t="s">
        <v>29</v>
      </c>
      <c r="AX898" s="14" t="s">
        <v>73</v>
      </c>
      <c r="AY898" s="171" t="s">
        <v>141</v>
      </c>
    </row>
    <row r="899" spans="1:65" s="14" customFormat="1" x14ac:dyDescent="0.2">
      <c r="B899" s="170"/>
      <c r="D899" s="164" t="s">
        <v>153</v>
      </c>
      <c r="E899" s="171" t="s">
        <v>1</v>
      </c>
      <c r="F899" s="172" t="s">
        <v>886</v>
      </c>
      <c r="H899" s="173">
        <v>20.3</v>
      </c>
      <c r="L899" s="170"/>
      <c r="M899" s="174"/>
      <c r="N899" s="175"/>
      <c r="O899" s="175"/>
      <c r="P899" s="175"/>
      <c r="Q899" s="175"/>
      <c r="R899" s="175"/>
      <c r="S899" s="175"/>
      <c r="T899" s="176"/>
      <c r="AT899" s="171" t="s">
        <v>153</v>
      </c>
      <c r="AU899" s="171" t="s">
        <v>123</v>
      </c>
      <c r="AV899" s="14" t="s">
        <v>123</v>
      </c>
      <c r="AW899" s="14" t="s">
        <v>29</v>
      </c>
      <c r="AX899" s="14" t="s">
        <v>73</v>
      </c>
      <c r="AY899" s="171" t="s">
        <v>141</v>
      </c>
    </row>
    <row r="900" spans="1:65" s="14" customFormat="1" x14ac:dyDescent="0.2">
      <c r="B900" s="170"/>
      <c r="D900" s="164" t="s">
        <v>153</v>
      </c>
      <c r="E900" s="171" t="s">
        <v>1</v>
      </c>
      <c r="F900" s="172" t="s">
        <v>887</v>
      </c>
      <c r="H900" s="173">
        <v>21.5</v>
      </c>
      <c r="L900" s="170"/>
      <c r="M900" s="174"/>
      <c r="N900" s="175"/>
      <c r="O900" s="175"/>
      <c r="P900" s="175"/>
      <c r="Q900" s="175"/>
      <c r="R900" s="175"/>
      <c r="S900" s="175"/>
      <c r="T900" s="176"/>
      <c r="AT900" s="171" t="s">
        <v>153</v>
      </c>
      <c r="AU900" s="171" t="s">
        <v>123</v>
      </c>
      <c r="AV900" s="14" t="s">
        <v>123</v>
      </c>
      <c r="AW900" s="14" t="s">
        <v>29</v>
      </c>
      <c r="AX900" s="14" t="s">
        <v>73</v>
      </c>
      <c r="AY900" s="171" t="s">
        <v>141</v>
      </c>
    </row>
    <row r="901" spans="1:65" s="14" customFormat="1" x14ac:dyDescent="0.2">
      <c r="B901" s="170"/>
      <c r="D901" s="164" t="s">
        <v>153</v>
      </c>
      <c r="E901" s="171" t="s">
        <v>1</v>
      </c>
      <c r="F901" s="172" t="s">
        <v>888</v>
      </c>
      <c r="H901" s="173">
        <v>4.5999999999999996</v>
      </c>
      <c r="L901" s="170"/>
      <c r="M901" s="174"/>
      <c r="N901" s="175"/>
      <c r="O901" s="175"/>
      <c r="P901" s="175"/>
      <c r="Q901" s="175"/>
      <c r="R901" s="175"/>
      <c r="S901" s="175"/>
      <c r="T901" s="176"/>
      <c r="AT901" s="171" t="s">
        <v>153</v>
      </c>
      <c r="AU901" s="171" t="s">
        <v>123</v>
      </c>
      <c r="AV901" s="14" t="s">
        <v>123</v>
      </c>
      <c r="AW901" s="14" t="s">
        <v>29</v>
      </c>
      <c r="AX901" s="14" t="s">
        <v>73</v>
      </c>
      <c r="AY901" s="171" t="s">
        <v>141</v>
      </c>
    </row>
    <row r="902" spans="1:65" s="14" customFormat="1" x14ac:dyDescent="0.2">
      <c r="B902" s="170"/>
      <c r="D902" s="164" t="s">
        <v>153</v>
      </c>
      <c r="E902" s="171" t="s">
        <v>1</v>
      </c>
      <c r="F902" s="172" t="s">
        <v>889</v>
      </c>
      <c r="H902" s="173">
        <v>5</v>
      </c>
      <c r="L902" s="170"/>
      <c r="M902" s="174"/>
      <c r="N902" s="175"/>
      <c r="O902" s="175"/>
      <c r="P902" s="175"/>
      <c r="Q902" s="175"/>
      <c r="R902" s="175"/>
      <c r="S902" s="175"/>
      <c r="T902" s="176"/>
      <c r="AT902" s="171" t="s">
        <v>153</v>
      </c>
      <c r="AU902" s="171" t="s">
        <v>123</v>
      </c>
      <c r="AV902" s="14" t="s">
        <v>123</v>
      </c>
      <c r="AW902" s="14" t="s">
        <v>29</v>
      </c>
      <c r="AX902" s="14" t="s">
        <v>73</v>
      </c>
      <c r="AY902" s="171" t="s">
        <v>141</v>
      </c>
    </row>
    <row r="903" spans="1:65" s="14" customFormat="1" x14ac:dyDescent="0.2">
      <c r="B903" s="170"/>
      <c r="D903" s="164" t="s">
        <v>153</v>
      </c>
      <c r="E903" s="171" t="s">
        <v>1</v>
      </c>
      <c r="F903" s="172" t="s">
        <v>890</v>
      </c>
      <c r="H903" s="173">
        <v>5</v>
      </c>
      <c r="L903" s="170"/>
      <c r="M903" s="174"/>
      <c r="N903" s="175"/>
      <c r="O903" s="175"/>
      <c r="P903" s="175"/>
      <c r="Q903" s="175"/>
      <c r="R903" s="175"/>
      <c r="S903" s="175"/>
      <c r="T903" s="176"/>
      <c r="AT903" s="171" t="s">
        <v>153</v>
      </c>
      <c r="AU903" s="171" t="s">
        <v>123</v>
      </c>
      <c r="AV903" s="14" t="s">
        <v>123</v>
      </c>
      <c r="AW903" s="14" t="s">
        <v>29</v>
      </c>
      <c r="AX903" s="14" t="s">
        <v>73</v>
      </c>
      <c r="AY903" s="171" t="s">
        <v>141</v>
      </c>
    </row>
    <row r="904" spans="1:65" s="14" customFormat="1" x14ac:dyDescent="0.2">
      <c r="B904" s="170"/>
      <c r="D904" s="164" t="s">
        <v>153</v>
      </c>
      <c r="E904" s="171" t="s">
        <v>1</v>
      </c>
      <c r="F904" s="172" t="s">
        <v>891</v>
      </c>
      <c r="H904" s="173">
        <v>5</v>
      </c>
      <c r="L904" s="170"/>
      <c r="M904" s="174"/>
      <c r="N904" s="175"/>
      <c r="O904" s="175"/>
      <c r="P904" s="175"/>
      <c r="Q904" s="175"/>
      <c r="R904" s="175"/>
      <c r="S904" s="175"/>
      <c r="T904" s="176"/>
      <c r="AT904" s="171" t="s">
        <v>153</v>
      </c>
      <c r="AU904" s="171" t="s">
        <v>123</v>
      </c>
      <c r="AV904" s="14" t="s">
        <v>123</v>
      </c>
      <c r="AW904" s="14" t="s">
        <v>29</v>
      </c>
      <c r="AX904" s="14" t="s">
        <v>73</v>
      </c>
      <c r="AY904" s="171" t="s">
        <v>141</v>
      </c>
    </row>
    <row r="905" spans="1:65" s="16" customFormat="1" x14ac:dyDescent="0.2">
      <c r="B905" s="184"/>
      <c r="D905" s="164" t="s">
        <v>153</v>
      </c>
      <c r="E905" s="185" t="s">
        <v>1</v>
      </c>
      <c r="F905" s="186" t="s">
        <v>173</v>
      </c>
      <c r="H905" s="187">
        <v>165.68299999999999</v>
      </c>
      <c r="L905" s="184"/>
      <c r="M905" s="188"/>
      <c r="N905" s="189"/>
      <c r="O905" s="189"/>
      <c r="P905" s="189"/>
      <c r="Q905" s="189"/>
      <c r="R905" s="189"/>
      <c r="S905" s="189"/>
      <c r="T905" s="190"/>
      <c r="AT905" s="185" t="s">
        <v>153</v>
      </c>
      <c r="AU905" s="185" t="s">
        <v>123</v>
      </c>
      <c r="AV905" s="16" t="s">
        <v>142</v>
      </c>
      <c r="AW905" s="16" t="s">
        <v>29</v>
      </c>
      <c r="AX905" s="16" t="s">
        <v>73</v>
      </c>
      <c r="AY905" s="185" t="s">
        <v>141</v>
      </c>
    </row>
    <row r="906" spans="1:65" s="15" customFormat="1" x14ac:dyDescent="0.2">
      <c r="B906" s="177"/>
      <c r="D906" s="164" t="s">
        <v>153</v>
      </c>
      <c r="E906" s="178" t="s">
        <v>1</v>
      </c>
      <c r="F906" s="179" t="s">
        <v>160</v>
      </c>
      <c r="H906" s="180">
        <v>476.87500000000011</v>
      </c>
      <c r="L906" s="177"/>
      <c r="M906" s="181"/>
      <c r="N906" s="182"/>
      <c r="O906" s="182"/>
      <c r="P906" s="182"/>
      <c r="Q906" s="182"/>
      <c r="R906" s="182"/>
      <c r="S906" s="182"/>
      <c r="T906" s="183"/>
      <c r="AT906" s="178" t="s">
        <v>153</v>
      </c>
      <c r="AU906" s="178" t="s">
        <v>123</v>
      </c>
      <c r="AV906" s="15" t="s">
        <v>151</v>
      </c>
      <c r="AW906" s="15" t="s">
        <v>29</v>
      </c>
      <c r="AX906" s="15" t="s">
        <v>81</v>
      </c>
      <c r="AY906" s="178" t="s">
        <v>141</v>
      </c>
    </row>
    <row r="907" spans="1:65" s="2" customFormat="1" ht="44.25" customHeight="1" x14ac:dyDescent="0.2">
      <c r="A907" s="30"/>
      <c r="B907" s="119"/>
      <c r="C907" s="151" t="s">
        <v>892</v>
      </c>
      <c r="D907" s="151" t="s">
        <v>146</v>
      </c>
      <c r="E907" s="152" t="s">
        <v>893</v>
      </c>
      <c r="F907" s="153" t="s">
        <v>894</v>
      </c>
      <c r="G907" s="154" t="s">
        <v>558</v>
      </c>
      <c r="H907" s="155">
        <v>7125.7110000000002</v>
      </c>
      <c r="I907" s="156"/>
      <c r="J907" s="156">
        <f>ROUND(I907*H907,2)</f>
        <v>0</v>
      </c>
      <c r="K907" s="153" t="s">
        <v>150</v>
      </c>
      <c r="L907" s="31"/>
      <c r="M907" s="157" t="s">
        <v>1</v>
      </c>
      <c r="N907" s="158" t="s">
        <v>39</v>
      </c>
      <c r="O907" s="159">
        <v>0</v>
      </c>
      <c r="P907" s="159">
        <f>O907*H907</f>
        <v>0</v>
      </c>
      <c r="Q907" s="159">
        <v>0</v>
      </c>
      <c r="R907" s="159">
        <f>Q907*H907</f>
        <v>0</v>
      </c>
      <c r="S907" s="159">
        <v>0</v>
      </c>
      <c r="T907" s="160">
        <f>S907*H907</f>
        <v>0</v>
      </c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R907" s="161" t="s">
        <v>307</v>
      </c>
      <c r="AT907" s="161" t="s">
        <v>146</v>
      </c>
      <c r="AU907" s="161" t="s">
        <v>123</v>
      </c>
      <c r="AY907" s="18" t="s">
        <v>141</v>
      </c>
      <c r="BE907" s="162">
        <f>IF(N907="základní",J907,0)</f>
        <v>0</v>
      </c>
      <c r="BF907" s="162">
        <f>IF(N907="snížená",J907,0)</f>
        <v>0</v>
      </c>
      <c r="BG907" s="162">
        <f>IF(N907="zákl. přenesená",J907,0)</f>
        <v>0</v>
      </c>
      <c r="BH907" s="162">
        <f>IF(N907="sníž. přenesená",J907,0)</f>
        <v>0</v>
      </c>
      <c r="BI907" s="162">
        <f>IF(N907="nulová",J907,0)</f>
        <v>0</v>
      </c>
      <c r="BJ907" s="18" t="s">
        <v>123</v>
      </c>
      <c r="BK907" s="162">
        <f>ROUND(I907*H907,2)</f>
        <v>0</v>
      </c>
      <c r="BL907" s="18" t="s">
        <v>307</v>
      </c>
      <c r="BM907" s="161" t="s">
        <v>895</v>
      </c>
    </row>
    <row r="908" spans="1:65" s="12" customFormat="1" ht="22.9" customHeight="1" x14ac:dyDescent="0.2">
      <c r="B908" s="139"/>
      <c r="D908" s="140" t="s">
        <v>72</v>
      </c>
      <c r="E908" s="149" t="s">
        <v>896</v>
      </c>
      <c r="F908" s="149" t="s">
        <v>897</v>
      </c>
      <c r="J908" s="150">
        <f>BK908</f>
        <v>0</v>
      </c>
      <c r="L908" s="139"/>
      <c r="M908" s="143"/>
      <c r="N908" s="144"/>
      <c r="O908" s="144"/>
      <c r="P908" s="145">
        <f>SUM(P909:P936)</f>
        <v>105.48371800000001</v>
      </c>
      <c r="Q908" s="144"/>
      <c r="R908" s="145">
        <f>SUM(R909:R936)</f>
        <v>2.6797453</v>
      </c>
      <c r="S908" s="144"/>
      <c r="T908" s="146">
        <f>SUM(T909:T936)</f>
        <v>0</v>
      </c>
      <c r="AR908" s="140" t="s">
        <v>123</v>
      </c>
      <c r="AT908" s="147" t="s">
        <v>72</v>
      </c>
      <c r="AU908" s="147" t="s">
        <v>81</v>
      </c>
      <c r="AY908" s="140" t="s">
        <v>141</v>
      </c>
      <c r="BK908" s="148">
        <f>SUM(BK909:BK936)</f>
        <v>0</v>
      </c>
    </row>
    <row r="909" spans="1:65" s="2" customFormat="1" ht="24" x14ac:dyDescent="0.2">
      <c r="A909" s="30"/>
      <c r="B909" s="119"/>
      <c r="C909" s="151" t="s">
        <v>898</v>
      </c>
      <c r="D909" s="151" t="s">
        <v>146</v>
      </c>
      <c r="E909" s="152" t="s">
        <v>899</v>
      </c>
      <c r="F909" s="153" t="s">
        <v>900</v>
      </c>
      <c r="G909" s="154" t="s">
        <v>200</v>
      </c>
      <c r="H909" s="155">
        <v>138.99100000000001</v>
      </c>
      <c r="I909" s="156"/>
      <c r="J909" s="156">
        <f>ROUND(I909*H909,2)</f>
        <v>0</v>
      </c>
      <c r="K909" s="153" t="s">
        <v>150</v>
      </c>
      <c r="L909" s="31"/>
      <c r="M909" s="157" t="s">
        <v>1</v>
      </c>
      <c r="N909" s="158" t="s">
        <v>39</v>
      </c>
      <c r="O909" s="159">
        <v>1.2E-2</v>
      </c>
      <c r="P909" s="159">
        <f>O909*H909</f>
        <v>1.6678920000000002</v>
      </c>
      <c r="Q909" s="159">
        <v>0</v>
      </c>
      <c r="R909" s="159">
        <f>Q909*H909</f>
        <v>0</v>
      </c>
      <c r="S909" s="159">
        <v>0</v>
      </c>
      <c r="T909" s="160">
        <f>S909*H909</f>
        <v>0</v>
      </c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R909" s="161" t="s">
        <v>307</v>
      </c>
      <c r="AT909" s="161" t="s">
        <v>146</v>
      </c>
      <c r="AU909" s="161" t="s">
        <v>123</v>
      </c>
      <c r="AY909" s="18" t="s">
        <v>141</v>
      </c>
      <c r="BE909" s="162">
        <f>IF(N909="základní",J909,0)</f>
        <v>0</v>
      </c>
      <c r="BF909" s="162">
        <f>IF(N909="snížená",J909,0)</f>
        <v>0</v>
      </c>
      <c r="BG909" s="162">
        <f>IF(N909="zákl. přenesená",J909,0)</f>
        <v>0</v>
      </c>
      <c r="BH909" s="162">
        <f>IF(N909="sníž. přenesená",J909,0)</f>
        <v>0</v>
      </c>
      <c r="BI909" s="162">
        <f>IF(N909="nulová",J909,0)</f>
        <v>0</v>
      </c>
      <c r="BJ909" s="18" t="s">
        <v>123</v>
      </c>
      <c r="BK909" s="162">
        <f>ROUND(I909*H909,2)</f>
        <v>0</v>
      </c>
      <c r="BL909" s="18" t="s">
        <v>307</v>
      </c>
      <c r="BM909" s="161" t="s">
        <v>901</v>
      </c>
    </row>
    <row r="910" spans="1:65" s="2" customFormat="1" ht="24" x14ac:dyDescent="0.2">
      <c r="A910" s="30"/>
      <c r="B910" s="119"/>
      <c r="C910" s="151" t="s">
        <v>902</v>
      </c>
      <c r="D910" s="151" t="s">
        <v>146</v>
      </c>
      <c r="E910" s="152" t="s">
        <v>903</v>
      </c>
      <c r="F910" s="153" t="s">
        <v>904</v>
      </c>
      <c r="G910" s="154" t="s">
        <v>200</v>
      </c>
      <c r="H910" s="155">
        <v>138.99100000000001</v>
      </c>
      <c r="I910" s="156"/>
      <c r="J910" s="156">
        <f>ROUND(I910*H910,2)</f>
        <v>0</v>
      </c>
      <c r="K910" s="153" t="s">
        <v>150</v>
      </c>
      <c r="L910" s="31"/>
      <c r="M910" s="157" t="s">
        <v>1</v>
      </c>
      <c r="N910" s="158" t="s">
        <v>39</v>
      </c>
      <c r="O910" s="159">
        <v>4.3999999999999997E-2</v>
      </c>
      <c r="P910" s="159">
        <f>O910*H910</f>
        <v>6.1156040000000003</v>
      </c>
      <c r="Q910" s="159">
        <v>2.9999999999999997E-4</v>
      </c>
      <c r="R910" s="159">
        <f>Q910*H910</f>
        <v>4.16973E-2</v>
      </c>
      <c r="S910" s="159">
        <v>0</v>
      </c>
      <c r="T910" s="160">
        <f>S910*H910</f>
        <v>0</v>
      </c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R910" s="161" t="s">
        <v>307</v>
      </c>
      <c r="AT910" s="161" t="s">
        <v>146</v>
      </c>
      <c r="AU910" s="161" t="s">
        <v>123</v>
      </c>
      <c r="AY910" s="18" t="s">
        <v>141</v>
      </c>
      <c r="BE910" s="162">
        <f>IF(N910="základní",J910,0)</f>
        <v>0</v>
      </c>
      <c r="BF910" s="162">
        <f>IF(N910="snížená",J910,0)</f>
        <v>0</v>
      </c>
      <c r="BG910" s="162">
        <f>IF(N910="zákl. přenesená",J910,0)</f>
        <v>0</v>
      </c>
      <c r="BH910" s="162">
        <f>IF(N910="sníž. přenesená",J910,0)</f>
        <v>0</v>
      </c>
      <c r="BI910" s="162">
        <f>IF(N910="nulová",J910,0)</f>
        <v>0</v>
      </c>
      <c r="BJ910" s="18" t="s">
        <v>123</v>
      </c>
      <c r="BK910" s="162">
        <f>ROUND(I910*H910,2)</f>
        <v>0</v>
      </c>
      <c r="BL910" s="18" t="s">
        <v>307</v>
      </c>
      <c r="BM910" s="161" t="s">
        <v>905</v>
      </c>
    </row>
    <row r="911" spans="1:65" s="2" customFormat="1" ht="36" x14ac:dyDescent="0.2">
      <c r="A911" s="30"/>
      <c r="B911" s="119"/>
      <c r="C911" s="151" t="s">
        <v>906</v>
      </c>
      <c r="D911" s="151" t="s">
        <v>146</v>
      </c>
      <c r="E911" s="152" t="s">
        <v>907</v>
      </c>
      <c r="F911" s="153" t="s">
        <v>908</v>
      </c>
      <c r="G911" s="154" t="s">
        <v>200</v>
      </c>
      <c r="H911" s="155">
        <v>138.99100000000001</v>
      </c>
      <c r="I911" s="156"/>
      <c r="J911" s="156">
        <f>ROUND(I911*H911,2)</f>
        <v>0</v>
      </c>
      <c r="K911" s="153" t="s">
        <v>150</v>
      </c>
      <c r="L911" s="31"/>
      <c r="M911" s="157" t="s">
        <v>1</v>
      </c>
      <c r="N911" s="158" t="s">
        <v>39</v>
      </c>
      <c r="O911" s="159">
        <v>0.64200000000000002</v>
      </c>
      <c r="P911" s="159">
        <f>O911*H911</f>
        <v>89.232222000000007</v>
      </c>
      <c r="Q911" s="159">
        <v>6.0000000000000001E-3</v>
      </c>
      <c r="R911" s="159">
        <f>Q911*H911</f>
        <v>0.83394600000000008</v>
      </c>
      <c r="S911" s="159">
        <v>0</v>
      </c>
      <c r="T911" s="160">
        <f>S911*H911</f>
        <v>0</v>
      </c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R911" s="161" t="s">
        <v>307</v>
      </c>
      <c r="AT911" s="161" t="s">
        <v>146</v>
      </c>
      <c r="AU911" s="161" t="s">
        <v>123</v>
      </c>
      <c r="AY911" s="18" t="s">
        <v>141</v>
      </c>
      <c r="BE911" s="162">
        <f>IF(N911="základní",J911,0)</f>
        <v>0</v>
      </c>
      <c r="BF911" s="162">
        <f>IF(N911="snížená",J911,0)</f>
        <v>0</v>
      </c>
      <c r="BG911" s="162">
        <f>IF(N911="zákl. přenesená",J911,0)</f>
        <v>0</v>
      </c>
      <c r="BH911" s="162">
        <f>IF(N911="sníž. přenesená",J911,0)</f>
        <v>0</v>
      </c>
      <c r="BI911" s="162">
        <f>IF(N911="nulová",J911,0)</f>
        <v>0</v>
      </c>
      <c r="BJ911" s="18" t="s">
        <v>123</v>
      </c>
      <c r="BK911" s="162">
        <f>ROUND(I911*H911,2)</f>
        <v>0</v>
      </c>
      <c r="BL911" s="18" t="s">
        <v>307</v>
      </c>
      <c r="BM911" s="161" t="s">
        <v>909</v>
      </c>
    </row>
    <row r="912" spans="1:65" s="13" customFormat="1" x14ac:dyDescent="0.2">
      <c r="B912" s="163"/>
      <c r="D912" s="164" t="s">
        <v>153</v>
      </c>
      <c r="E912" s="165" t="s">
        <v>1</v>
      </c>
      <c r="F912" s="166" t="s">
        <v>274</v>
      </c>
      <c r="H912" s="165" t="s">
        <v>1</v>
      </c>
      <c r="L912" s="163"/>
      <c r="M912" s="167"/>
      <c r="N912" s="168"/>
      <c r="O912" s="168"/>
      <c r="P912" s="168"/>
      <c r="Q912" s="168"/>
      <c r="R912" s="168"/>
      <c r="S912" s="168"/>
      <c r="T912" s="169"/>
      <c r="AT912" s="165" t="s">
        <v>153</v>
      </c>
      <c r="AU912" s="165" t="s">
        <v>123</v>
      </c>
      <c r="AV912" s="13" t="s">
        <v>81</v>
      </c>
      <c r="AW912" s="13" t="s">
        <v>29</v>
      </c>
      <c r="AX912" s="13" t="s">
        <v>73</v>
      </c>
      <c r="AY912" s="165" t="s">
        <v>141</v>
      </c>
    </row>
    <row r="913" spans="1:65" s="14" customFormat="1" x14ac:dyDescent="0.2">
      <c r="B913" s="170"/>
      <c r="D913" s="164" t="s">
        <v>153</v>
      </c>
      <c r="E913" s="171" t="s">
        <v>1</v>
      </c>
      <c r="F913" s="172" t="s">
        <v>910</v>
      </c>
      <c r="H913" s="173">
        <v>16.8</v>
      </c>
      <c r="L913" s="170"/>
      <c r="M913" s="174"/>
      <c r="N913" s="175"/>
      <c r="O913" s="175"/>
      <c r="P913" s="175"/>
      <c r="Q913" s="175"/>
      <c r="R913" s="175"/>
      <c r="S913" s="175"/>
      <c r="T913" s="176"/>
      <c r="AT913" s="171" t="s">
        <v>153</v>
      </c>
      <c r="AU913" s="171" t="s">
        <v>123</v>
      </c>
      <c r="AV913" s="14" t="s">
        <v>123</v>
      </c>
      <c r="AW913" s="14" t="s">
        <v>29</v>
      </c>
      <c r="AX913" s="14" t="s">
        <v>73</v>
      </c>
      <c r="AY913" s="171" t="s">
        <v>141</v>
      </c>
    </row>
    <row r="914" spans="1:65" s="16" customFormat="1" x14ac:dyDescent="0.2">
      <c r="B914" s="184"/>
      <c r="D914" s="164" t="s">
        <v>153</v>
      </c>
      <c r="E914" s="185" t="s">
        <v>1</v>
      </c>
      <c r="F914" s="186" t="s">
        <v>173</v>
      </c>
      <c r="H914" s="187">
        <v>16.8</v>
      </c>
      <c r="L914" s="184"/>
      <c r="M914" s="188"/>
      <c r="N914" s="189"/>
      <c r="O914" s="189"/>
      <c r="P914" s="189"/>
      <c r="Q914" s="189"/>
      <c r="R914" s="189"/>
      <c r="S914" s="189"/>
      <c r="T914" s="190"/>
      <c r="AT914" s="185" t="s">
        <v>153</v>
      </c>
      <c r="AU914" s="185" t="s">
        <v>123</v>
      </c>
      <c r="AV914" s="16" t="s">
        <v>142</v>
      </c>
      <c r="AW914" s="16" t="s">
        <v>29</v>
      </c>
      <c r="AX914" s="16" t="s">
        <v>73</v>
      </c>
      <c r="AY914" s="185" t="s">
        <v>141</v>
      </c>
    </row>
    <row r="915" spans="1:65" s="13" customFormat="1" x14ac:dyDescent="0.2">
      <c r="B915" s="163"/>
      <c r="D915" s="164" t="s">
        <v>153</v>
      </c>
      <c r="E915" s="165" t="s">
        <v>1</v>
      </c>
      <c r="F915" s="166" t="s">
        <v>154</v>
      </c>
      <c r="H915" s="165" t="s">
        <v>1</v>
      </c>
      <c r="L915" s="163"/>
      <c r="M915" s="167"/>
      <c r="N915" s="168"/>
      <c r="O915" s="168"/>
      <c r="P915" s="168"/>
      <c r="Q915" s="168"/>
      <c r="R915" s="168"/>
      <c r="S915" s="168"/>
      <c r="T915" s="169"/>
      <c r="AT915" s="165" t="s">
        <v>153</v>
      </c>
      <c r="AU915" s="165" t="s">
        <v>123</v>
      </c>
      <c r="AV915" s="13" t="s">
        <v>81</v>
      </c>
      <c r="AW915" s="13" t="s">
        <v>29</v>
      </c>
      <c r="AX915" s="13" t="s">
        <v>73</v>
      </c>
      <c r="AY915" s="165" t="s">
        <v>141</v>
      </c>
    </row>
    <row r="916" spans="1:65" s="14" customFormat="1" x14ac:dyDescent="0.2">
      <c r="B916" s="170"/>
      <c r="D916" s="164" t="s">
        <v>153</v>
      </c>
      <c r="E916" s="171" t="s">
        <v>1</v>
      </c>
      <c r="F916" s="172" t="s">
        <v>911</v>
      </c>
      <c r="H916" s="173">
        <v>22.68</v>
      </c>
      <c r="L916" s="170"/>
      <c r="M916" s="174"/>
      <c r="N916" s="175"/>
      <c r="O916" s="175"/>
      <c r="P916" s="175"/>
      <c r="Q916" s="175"/>
      <c r="R916" s="175"/>
      <c r="S916" s="175"/>
      <c r="T916" s="176"/>
      <c r="AT916" s="171" t="s">
        <v>153</v>
      </c>
      <c r="AU916" s="171" t="s">
        <v>123</v>
      </c>
      <c r="AV916" s="14" t="s">
        <v>123</v>
      </c>
      <c r="AW916" s="14" t="s">
        <v>29</v>
      </c>
      <c r="AX916" s="14" t="s">
        <v>73</v>
      </c>
      <c r="AY916" s="171" t="s">
        <v>141</v>
      </c>
    </row>
    <row r="917" spans="1:65" s="14" customFormat="1" x14ac:dyDescent="0.2">
      <c r="B917" s="170"/>
      <c r="D917" s="164" t="s">
        <v>153</v>
      </c>
      <c r="E917" s="171" t="s">
        <v>1</v>
      </c>
      <c r="F917" s="172" t="s">
        <v>912</v>
      </c>
      <c r="H917" s="173">
        <v>19.11</v>
      </c>
      <c r="L917" s="170"/>
      <c r="M917" s="174"/>
      <c r="N917" s="175"/>
      <c r="O917" s="175"/>
      <c r="P917" s="175"/>
      <c r="Q917" s="175"/>
      <c r="R917" s="175"/>
      <c r="S917" s="175"/>
      <c r="T917" s="176"/>
      <c r="AT917" s="171" t="s">
        <v>153</v>
      </c>
      <c r="AU917" s="171" t="s">
        <v>123</v>
      </c>
      <c r="AV917" s="14" t="s">
        <v>123</v>
      </c>
      <c r="AW917" s="14" t="s">
        <v>29</v>
      </c>
      <c r="AX917" s="14" t="s">
        <v>73</v>
      </c>
      <c r="AY917" s="171" t="s">
        <v>141</v>
      </c>
    </row>
    <row r="918" spans="1:65" s="14" customFormat="1" x14ac:dyDescent="0.2">
      <c r="B918" s="170"/>
      <c r="D918" s="164" t="s">
        <v>153</v>
      </c>
      <c r="E918" s="171" t="s">
        <v>1</v>
      </c>
      <c r="F918" s="172" t="s">
        <v>913</v>
      </c>
      <c r="H918" s="173">
        <v>9.8699999999999992</v>
      </c>
      <c r="L918" s="170"/>
      <c r="M918" s="174"/>
      <c r="N918" s="175"/>
      <c r="O918" s="175"/>
      <c r="P918" s="175"/>
      <c r="Q918" s="175"/>
      <c r="R918" s="175"/>
      <c r="S918" s="175"/>
      <c r="T918" s="176"/>
      <c r="AT918" s="171" t="s">
        <v>153</v>
      </c>
      <c r="AU918" s="171" t="s">
        <v>123</v>
      </c>
      <c r="AV918" s="14" t="s">
        <v>123</v>
      </c>
      <c r="AW918" s="14" t="s">
        <v>29</v>
      </c>
      <c r="AX918" s="14" t="s">
        <v>73</v>
      </c>
      <c r="AY918" s="171" t="s">
        <v>141</v>
      </c>
    </row>
    <row r="919" spans="1:65" s="14" customFormat="1" x14ac:dyDescent="0.2">
      <c r="B919" s="170"/>
      <c r="D919" s="164" t="s">
        <v>153</v>
      </c>
      <c r="E919" s="171" t="s">
        <v>1</v>
      </c>
      <c r="F919" s="172" t="s">
        <v>914</v>
      </c>
      <c r="H919" s="173">
        <v>9.66</v>
      </c>
      <c r="L919" s="170"/>
      <c r="M919" s="174"/>
      <c r="N919" s="175"/>
      <c r="O919" s="175"/>
      <c r="P919" s="175"/>
      <c r="Q919" s="175"/>
      <c r="R919" s="175"/>
      <c r="S919" s="175"/>
      <c r="T919" s="176"/>
      <c r="AT919" s="171" t="s">
        <v>153</v>
      </c>
      <c r="AU919" s="171" t="s">
        <v>123</v>
      </c>
      <c r="AV919" s="14" t="s">
        <v>123</v>
      </c>
      <c r="AW919" s="14" t="s">
        <v>29</v>
      </c>
      <c r="AX919" s="14" t="s">
        <v>73</v>
      </c>
      <c r="AY919" s="171" t="s">
        <v>141</v>
      </c>
    </row>
    <row r="920" spans="1:65" s="14" customFormat="1" x14ac:dyDescent="0.2">
      <c r="B920" s="170"/>
      <c r="D920" s="164" t="s">
        <v>153</v>
      </c>
      <c r="E920" s="171" t="s">
        <v>1</v>
      </c>
      <c r="F920" s="172" t="s">
        <v>915</v>
      </c>
      <c r="H920" s="173">
        <v>11.76</v>
      </c>
      <c r="L920" s="170"/>
      <c r="M920" s="174"/>
      <c r="N920" s="175"/>
      <c r="O920" s="175"/>
      <c r="P920" s="175"/>
      <c r="Q920" s="175"/>
      <c r="R920" s="175"/>
      <c r="S920" s="175"/>
      <c r="T920" s="176"/>
      <c r="AT920" s="171" t="s">
        <v>153</v>
      </c>
      <c r="AU920" s="171" t="s">
        <v>123</v>
      </c>
      <c r="AV920" s="14" t="s">
        <v>123</v>
      </c>
      <c r="AW920" s="14" t="s">
        <v>29</v>
      </c>
      <c r="AX920" s="14" t="s">
        <v>73</v>
      </c>
      <c r="AY920" s="171" t="s">
        <v>141</v>
      </c>
    </row>
    <row r="921" spans="1:65" s="14" customFormat="1" x14ac:dyDescent="0.2">
      <c r="B921" s="170"/>
      <c r="D921" s="164" t="s">
        <v>153</v>
      </c>
      <c r="E921" s="171" t="s">
        <v>1</v>
      </c>
      <c r="F921" s="172" t="s">
        <v>916</v>
      </c>
      <c r="H921" s="173">
        <v>9.66</v>
      </c>
      <c r="L921" s="170"/>
      <c r="M921" s="174"/>
      <c r="N921" s="175"/>
      <c r="O921" s="175"/>
      <c r="P921" s="175"/>
      <c r="Q921" s="175"/>
      <c r="R921" s="175"/>
      <c r="S921" s="175"/>
      <c r="T921" s="176"/>
      <c r="AT921" s="171" t="s">
        <v>153</v>
      </c>
      <c r="AU921" s="171" t="s">
        <v>123</v>
      </c>
      <c r="AV921" s="14" t="s">
        <v>123</v>
      </c>
      <c r="AW921" s="14" t="s">
        <v>29</v>
      </c>
      <c r="AX921" s="14" t="s">
        <v>73</v>
      </c>
      <c r="AY921" s="171" t="s">
        <v>141</v>
      </c>
    </row>
    <row r="922" spans="1:65" s="14" customFormat="1" x14ac:dyDescent="0.2">
      <c r="B922" s="170"/>
      <c r="D922" s="164" t="s">
        <v>153</v>
      </c>
      <c r="E922" s="171" t="s">
        <v>1</v>
      </c>
      <c r="F922" s="172" t="s">
        <v>917</v>
      </c>
      <c r="H922" s="173">
        <v>9.8699999999999992</v>
      </c>
      <c r="L922" s="170"/>
      <c r="M922" s="174"/>
      <c r="N922" s="175"/>
      <c r="O922" s="175"/>
      <c r="P922" s="175"/>
      <c r="Q922" s="175"/>
      <c r="R922" s="175"/>
      <c r="S922" s="175"/>
      <c r="T922" s="176"/>
      <c r="AT922" s="171" t="s">
        <v>153</v>
      </c>
      <c r="AU922" s="171" t="s">
        <v>123</v>
      </c>
      <c r="AV922" s="14" t="s">
        <v>123</v>
      </c>
      <c r="AW922" s="14" t="s">
        <v>29</v>
      </c>
      <c r="AX922" s="14" t="s">
        <v>73</v>
      </c>
      <c r="AY922" s="171" t="s">
        <v>141</v>
      </c>
    </row>
    <row r="923" spans="1:65" s="14" customFormat="1" x14ac:dyDescent="0.2">
      <c r="B923" s="170"/>
      <c r="D923" s="164" t="s">
        <v>153</v>
      </c>
      <c r="E923" s="171" t="s">
        <v>1</v>
      </c>
      <c r="F923" s="172" t="s">
        <v>918</v>
      </c>
      <c r="H923" s="173">
        <v>13.44</v>
      </c>
      <c r="L923" s="170"/>
      <c r="M923" s="174"/>
      <c r="N923" s="175"/>
      <c r="O923" s="175"/>
      <c r="P923" s="175"/>
      <c r="Q923" s="175"/>
      <c r="R923" s="175"/>
      <c r="S923" s="175"/>
      <c r="T923" s="176"/>
      <c r="AT923" s="171" t="s">
        <v>153</v>
      </c>
      <c r="AU923" s="171" t="s">
        <v>123</v>
      </c>
      <c r="AV923" s="14" t="s">
        <v>123</v>
      </c>
      <c r="AW923" s="14" t="s">
        <v>29</v>
      </c>
      <c r="AX923" s="14" t="s">
        <v>73</v>
      </c>
      <c r="AY923" s="171" t="s">
        <v>141</v>
      </c>
    </row>
    <row r="924" spans="1:65" s="14" customFormat="1" x14ac:dyDescent="0.2">
      <c r="B924" s="170"/>
      <c r="D924" s="164" t="s">
        <v>153</v>
      </c>
      <c r="E924" s="171" t="s">
        <v>1</v>
      </c>
      <c r="F924" s="172" t="s">
        <v>919</v>
      </c>
      <c r="H924" s="173">
        <v>16.140999999999998</v>
      </c>
      <c r="L924" s="170"/>
      <c r="M924" s="174"/>
      <c r="N924" s="175"/>
      <c r="O924" s="175"/>
      <c r="P924" s="175"/>
      <c r="Q924" s="175"/>
      <c r="R924" s="175"/>
      <c r="S924" s="175"/>
      <c r="T924" s="176"/>
      <c r="AT924" s="171" t="s">
        <v>153</v>
      </c>
      <c r="AU924" s="171" t="s">
        <v>123</v>
      </c>
      <c r="AV924" s="14" t="s">
        <v>123</v>
      </c>
      <c r="AW924" s="14" t="s">
        <v>29</v>
      </c>
      <c r="AX924" s="14" t="s">
        <v>73</v>
      </c>
      <c r="AY924" s="171" t="s">
        <v>141</v>
      </c>
    </row>
    <row r="925" spans="1:65" s="16" customFormat="1" x14ac:dyDescent="0.2">
      <c r="B925" s="184"/>
      <c r="D925" s="164" t="s">
        <v>153</v>
      </c>
      <c r="E925" s="185" t="s">
        <v>1</v>
      </c>
      <c r="F925" s="186" t="s">
        <v>173</v>
      </c>
      <c r="H925" s="187">
        <v>122.191</v>
      </c>
      <c r="L925" s="184"/>
      <c r="M925" s="188"/>
      <c r="N925" s="189"/>
      <c r="O925" s="189"/>
      <c r="P925" s="189"/>
      <c r="Q925" s="189"/>
      <c r="R925" s="189"/>
      <c r="S925" s="189"/>
      <c r="T925" s="190"/>
      <c r="AT925" s="185" t="s">
        <v>153</v>
      </c>
      <c r="AU925" s="185" t="s">
        <v>123</v>
      </c>
      <c r="AV925" s="16" t="s">
        <v>142</v>
      </c>
      <c r="AW925" s="16" t="s">
        <v>29</v>
      </c>
      <c r="AX925" s="16" t="s">
        <v>73</v>
      </c>
      <c r="AY925" s="185" t="s">
        <v>141</v>
      </c>
    </row>
    <row r="926" spans="1:65" s="15" customFormat="1" x14ac:dyDescent="0.2">
      <c r="B926" s="177"/>
      <c r="D926" s="164" t="s">
        <v>153</v>
      </c>
      <c r="E926" s="178" t="s">
        <v>1</v>
      </c>
      <c r="F926" s="179" t="s">
        <v>160</v>
      </c>
      <c r="H926" s="180">
        <v>138.99100000000001</v>
      </c>
      <c r="L926" s="177"/>
      <c r="M926" s="181"/>
      <c r="N926" s="182"/>
      <c r="O926" s="182"/>
      <c r="P926" s="182"/>
      <c r="Q926" s="182"/>
      <c r="R926" s="182"/>
      <c r="S926" s="182"/>
      <c r="T926" s="183"/>
      <c r="AT926" s="178" t="s">
        <v>153</v>
      </c>
      <c r="AU926" s="178" t="s">
        <v>123</v>
      </c>
      <c r="AV926" s="15" t="s">
        <v>151</v>
      </c>
      <c r="AW926" s="15" t="s">
        <v>29</v>
      </c>
      <c r="AX926" s="15" t="s">
        <v>81</v>
      </c>
      <c r="AY926" s="178" t="s">
        <v>141</v>
      </c>
    </row>
    <row r="927" spans="1:65" s="2" customFormat="1" ht="16.5" customHeight="1" x14ac:dyDescent="0.2">
      <c r="A927" s="30"/>
      <c r="B927" s="119"/>
      <c r="C927" s="191" t="s">
        <v>920</v>
      </c>
      <c r="D927" s="191" t="s">
        <v>364</v>
      </c>
      <c r="E927" s="192" t="s">
        <v>921</v>
      </c>
      <c r="F927" s="193" t="s">
        <v>922</v>
      </c>
      <c r="G927" s="194" t="s">
        <v>200</v>
      </c>
      <c r="H927" s="195">
        <v>152.88999999999999</v>
      </c>
      <c r="I927" s="196"/>
      <c r="J927" s="196">
        <f>ROUND(I927*H927,2)</f>
        <v>0</v>
      </c>
      <c r="K927" s="193" t="s">
        <v>150</v>
      </c>
      <c r="L927" s="197"/>
      <c r="M927" s="198" t="s">
        <v>1</v>
      </c>
      <c r="N927" s="199" t="s">
        <v>39</v>
      </c>
      <c r="O927" s="159">
        <v>0</v>
      </c>
      <c r="P927" s="159">
        <f>O927*H927</f>
        <v>0</v>
      </c>
      <c r="Q927" s="159">
        <v>1.18E-2</v>
      </c>
      <c r="R927" s="159">
        <f>Q927*H927</f>
        <v>1.8041019999999999</v>
      </c>
      <c r="S927" s="159">
        <v>0</v>
      </c>
      <c r="T927" s="160">
        <f>S927*H927</f>
        <v>0</v>
      </c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R927" s="161" t="s">
        <v>421</v>
      </c>
      <c r="AT927" s="161" t="s">
        <v>364</v>
      </c>
      <c r="AU927" s="161" t="s">
        <v>123</v>
      </c>
      <c r="AY927" s="18" t="s">
        <v>141</v>
      </c>
      <c r="BE927" s="162">
        <f>IF(N927="základní",J927,0)</f>
        <v>0</v>
      </c>
      <c r="BF927" s="162">
        <f>IF(N927="snížená",J927,0)</f>
        <v>0</v>
      </c>
      <c r="BG927" s="162">
        <f>IF(N927="zákl. přenesená",J927,0)</f>
        <v>0</v>
      </c>
      <c r="BH927" s="162">
        <f>IF(N927="sníž. přenesená",J927,0)</f>
        <v>0</v>
      </c>
      <c r="BI927" s="162">
        <f>IF(N927="nulová",J927,0)</f>
        <v>0</v>
      </c>
      <c r="BJ927" s="18" t="s">
        <v>123</v>
      </c>
      <c r="BK927" s="162">
        <f>ROUND(I927*H927,2)</f>
        <v>0</v>
      </c>
      <c r="BL927" s="18" t="s">
        <v>307</v>
      </c>
      <c r="BM927" s="161" t="s">
        <v>923</v>
      </c>
    </row>
    <row r="928" spans="1:65" s="14" customFormat="1" x14ac:dyDescent="0.2">
      <c r="B928" s="170"/>
      <c r="D928" s="164" t="s">
        <v>153</v>
      </c>
      <c r="E928" s="171" t="s">
        <v>1</v>
      </c>
      <c r="F928" s="172" t="s">
        <v>924</v>
      </c>
      <c r="H928" s="173">
        <v>152.88999999999999</v>
      </c>
      <c r="L928" s="170"/>
      <c r="M928" s="174"/>
      <c r="N928" s="175"/>
      <c r="O928" s="175"/>
      <c r="P928" s="175"/>
      <c r="Q928" s="175"/>
      <c r="R928" s="175"/>
      <c r="S928" s="175"/>
      <c r="T928" s="176"/>
      <c r="AT928" s="171" t="s">
        <v>153</v>
      </c>
      <c r="AU928" s="171" t="s">
        <v>123</v>
      </c>
      <c r="AV928" s="14" t="s">
        <v>123</v>
      </c>
      <c r="AW928" s="14" t="s">
        <v>29</v>
      </c>
      <c r="AX928" s="14" t="s">
        <v>81</v>
      </c>
      <c r="AY928" s="171" t="s">
        <v>141</v>
      </c>
    </row>
    <row r="929" spans="1:65" s="2" customFormat="1" ht="33" customHeight="1" x14ac:dyDescent="0.2">
      <c r="A929" s="30"/>
      <c r="B929" s="119"/>
      <c r="C929" s="151" t="s">
        <v>925</v>
      </c>
      <c r="D929" s="151" t="s">
        <v>146</v>
      </c>
      <c r="E929" s="152" t="s">
        <v>926</v>
      </c>
      <c r="F929" s="153" t="s">
        <v>927</v>
      </c>
      <c r="G929" s="154" t="s">
        <v>200</v>
      </c>
      <c r="H929" s="155">
        <v>39.06</v>
      </c>
      <c r="I929" s="156"/>
      <c r="J929" s="156">
        <f>ROUND(I929*H929,2)</f>
        <v>0</v>
      </c>
      <c r="K929" s="153" t="s">
        <v>150</v>
      </c>
      <c r="L929" s="31"/>
      <c r="M929" s="157" t="s">
        <v>1</v>
      </c>
      <c r="N929" s="158" t="s">
        <v>39</v>
      </c>
      <c r="O929" s="159">
        <v>0.13</v>
      </c>
      <c r="P929" s="159">
        <f>O929*H929</f>
        <v>5.0778000000000008</v>
      </c>
      <c r="Q929" s="159">
        <v>0</v>
      </c>
      <c r="R929" s="159">
        <f>Q929*H929</f>
        <v>0</v>
      </c>
      <c r="S929" s="159">
        <v>0</v>
      </c>
      <c r="T929" s="160">
        <f>S929*H929</f>
        <v>0</v>
      </c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R929" s="161" t="s">
        <v>307</v>
      </c>
      <c r="AT929" s="161" t="s">
        <v>146</v>
      </c>
      <c r="AU929" s="161" t="s">
        <v>123</v>
      </c>
      <c r="AY929" s="18" t="s">
        <v>141</v>
      </c>
      <c r="BE929" s="162">
        <f>IF(N929="základní",J929,0)</f>
        <v>0</v>
      </c>
      <c r="BF929" s="162">
        <f>IF(N929="snížená",J929,0)</f>
        <v>0</v>
      </c>
      <c r="BG929" s="162">
        <f>IF(N929="zákl. přenesená",J929,0)</f>
        <v>0</v>
      </c>
      <c r="BH929" s="162">
        <f>IF(N929="sníž. přenesená",J929,0)</f>
        <v>0</v>
      </c>
      <c r="BI929" s="162">
        <f>IF(N929="nulová",J929,0)</f>
        <v>0</v>
      </c>
      <c r="BJ929" s="18" t="s">
        <v>123</v>
      </c>
      <c r="BK929" s="162">
        <f>ROUND(I929*H929,2)</f>
        <v>0</v>
      </c>
      <c r="BL929" s="18" t="s">
        <v>307</v>
      </c>
      <c r="BM929" s="161" t="s">
        <v>928</v>
      </c>
    </row>
    <row r="930" spans="1:65" s="13" customFormat="1" x14ac:dyDescent="0.2">
      <c r="B930" s="163"/>
      <c r="D930" s="164" t="s">
        <v>153</v>
      </c>
      <c r="E930" s="165" t="s">
        <v>1</v>
      </c>
      <c r="F930" s="166" t="s">
        <v>154</v>
      </c>
      <c r="H930" s="165" t="s">
        <v>1</v>
      </c>
      <c r="L930" s="163"/>
      <c r="M930" s="167"/>
      <c r="N930" s="168"/>
      <c r="O930" s="168"/>
      <c r="P930" s="168"/>
      <c r="Q930" s="168"/>
      <c r="R930" s="168"/>
      <c r="S930" s="168"/>
      <c r="T930" s="169"/>
      <c r="AT930" s="165" t="s">
        <v>153</v>
      </c>
      <c r="AU930" s="165" t="s">
        <v>123</v>
      </c>
      <c r="AV930" s="13" t="s">
        <v>81</v>
      </c>
      <c r="AW930" s="13" t="s">
        <v>29</v>
      </c>
      <c r="AX930" s="13" t="s">
        <v>73</v>
      </c>
      <c r="AY930" s="165" t="s">
        <v>141</v>
      </c>
    </row>
    <row r="931" spans="1:65" s="14" customFormat="1" x14ac:dyDescent="0.2">
      <c r="B931" s="170"/>
      <c r="D931" s="164" t="s">
        <v>153</v>
      </c>
      <c r="E931" s="171" t="s">
        <v>1</v>
      </c>
      <c r="F931" s="172" t="s">
        <v>913</v>
      </c>
      <c r="H931" s="173">
        <v>9.8699999999999992</v>
      </c>
      <c r="L931" s="170"/>
      <c r="M931" s="174"/>
      <c r="N931" s="175"/>
      <c r="O931" s="175"/>
      <c r="P931" s="175"/>
      <c r="Q931" s="175"/>
      <c r="R931" s="175"/>
      <c r="S931" s="175"/>
      <c r="T931" s="176"/>
      <c r="AT931" s="171" t="s">
        <v>153</v>
      </c>
      <c r="AU931" s="171" t="s">
        <v>123</v>
      </c>
      <c r="AV931" s="14" t="s">
        <v>123</v>
      </c>
      <c r="AW931" s="14" t="s">
        <v>29</v>
      </c>
      <c r="AX931" s="14" t="s">
        <v>73</v>
      </c>
      <c r="AY931" s="171" t="s">
        <v>141</v>
      </c>
    </row>
    <row r="932" spans="1:65" s="14" customFormat="1" x14ac:dyDescent="0.2">
      <c r="B932" s="170"/>
      <c r="D932" s="164" t="s">
        <v>153</v>
      </c>
      <c r="E932" s="171" t="s">
        <v>1</v>
      </c>
      <c r="F932" s="172" t="s">
        <v>914</v>
      </c>
      <c r="H932" s="173">
        <v>9.66</v>
      </c>
      <c r="L932" s="170"/>
      <c r="M932" s="174"/>
      <c r="N932" s="175"/>
      <c r="O932" s="175"/>
      <c r="P932" s="175"/>
      <c r="Q932" s="175"/>
      <c r="R932" s="175"/>
      <c r="S932" s="175"/>
      <c r="T932" s="176"/>
      <c r="AT932" s="171" t="s">
        <v>153</v>
      </c>
      <c r="AU932" s="171" t="s">
        <v>123</v>
      </c>
      <c r="AV932" s="14" t="s">
        <v>123</v>
      </c>
      <c r="AW932" s="14" t="s">
        <v>29</v>
      </c>
      <c r="AX932" s="14" t="s">
        <v>73</v>
      </c>
      <c r="AY932" s="171" t="s">
        <v>141</v>
      </c>
    </row>
    <row r="933" spans="1:65" s="14" customFormat="1" x14ac:dyDescent="0.2">
      <c r="B933" s="170"/>
      <c r="D933" s="164" t="s">
        <v>153</v>
      </c>
      <c r="E933" s="171" t="s">
        <v>1</v>
      </c>
      <c r="F933" s="172" t="s">
        <v>916</v>
      </c>
      <c r="H933" s="173">
        <v>9.66</v>
      </c>
      <c r="L933" s="170"/>
      <c r="M933" s="174"/>
      <c r="N933" s="175"/>
      <c r="O933" s="175"/>
      <c r="P933" s="175"/>
      <c r="Q933" s="175"/>
      <c r="R933" s="175"/>
      <c r="S933" s="175"/>
      <c r="T933" s="176"/>
      <c r="AT933" s="171" t="s">
        <v>153</v>
      </c>
      <c r="AU933" s="171" t="s">
        <v>123</v>
      </c>
      <c r="AV933" s="14" t="s">
        <v>123</v>
      </c>
      <c r="AW933" s="14" t="s">
        <v>29</v>
      </c>
      <c r="AX933" s="14" t="s">
        <v>73</v>
      </c>
      <c r="AY933" s="171" t="s">
        <v>141</v>
      </c>
    </row>
    <row r="934" spans="1:65" s="14" customFormat="1" x14ac:dyDescent="0.2">
      <c r="B934" s="170"/>
      <c r="D934" s="164" t="s">
        <v>153</v>
      </c>
      <c r="E934" s="171" t="s">
        <v>1</v>
      </c>
      <c r="F934" s="172" t="s">
        <v>917</v>
      </c>
      <c r="H934" s="173">
        <v>9.8699999999999992</v>
      </c>
      <c r="L934" s="170"/>
      <c r="M934" s="174"/>
      <c r="N934" s="175"/>
      <c r="O934" s="175"/>
      <c r="P934" s="175"/>
      <c r="Q934" s="175"/>
      <c r="R934" s="175"/>
      <c r="S934" s="175"/>
      <c r="T934" s="176"/>
      <c r="AT934" s="171" t="s">
        <v>153</v>
      </c>
      <c r="AU934" s="171" t="s">
        <v>123</v>
      </c>
      <c r="AV934" s="14" t="s">
        <v>123</v>
      </c>
      <c r="AW934" s="14" t="s">
        <v>29</v>
      </c>
      <c r="AX934" s="14" t="s">
        <v>73</v>
      </c>
      <c r="AY934" s="171" t="s">
        <v>141</v>
      </c>
    </row>
    <row r="935" spans="1:65" s="15" customFormat="1" x14ac:dyDescent="0.2">
      <c r="B935" s="177"/>
      <c r="D935" s="164" t="s">
        <v>153</v>
      </c>
      <c r="E935" s="178" t="s">
        <v>1</v>
      </c>
      <c r="F935" s="179" t="s">
        <v>160</v>
      </c>
      <c r="H935" s="180">
        <v>39.06</v>
      </c>
      <c r="L935" s="177"/>
      <c r="M935" s="181"/>
      <c r="N935" s="182"/>
      <c r="O935" s="182"/>
      <c r="P935" s="182"/>
      <c r="Q935" s="182"/>
      <c r="R935" s="182"/>
      <c r="S935" s="182"/>
      <c r="T935" s="183"/>
      <c r="AT935" s="178" t="s">
        <v>153</v>
      </c>
      <c r="AU935" s="178" t="s">
        <v>123</v>
      </c>
      <c r="AV935" s="15" t="s">
        <v>151</v>
      </c>
      <c r="AW935" s="15" t="s">
        <v>29</v>
      </c>
      <c r="AX935" s="15" t="s">
        <v>81</v>
      </c>
      <c r="AY935" s="178" t="s">
        <v>141</v>
      </c>
    </row>
    <row r="936" spans="1:65" s="2" customFormat="1" ht="48" x14ac:dyDescent="0.2">
      <c r="A936" s="30"/>
      <c r="B936" s="119"/>
      <c r="C936" s="151" t="s">
        <v>929</v>
      </c>
      <c r="D936" s="151" t="s">
        <v>146</v>
      </c>
      <c r="E936" s="152" t="s">
        <v>930</v>
      </c>
      <c r="F936" s="153" t="s">
        <v>931</v>
      </c>
      <c r="G936" s="154" t="s">
        <v>163</v>
      </c>
      <c r="H936" s="155">
        <v>2.68</v>
      </c>
      <c r="I936" s="156"/>
      <c r="J936" s="156">
        <f>ROUND(I936*H936,2)</f>
        <v>0</v>
      </c>
      <c r="K936" s="153" t="s">
        <v>150</v>
      </c>
      <c r="L936" s="31"/>
      <c r="M936" s="157" t="s">
        <v>1</v>
      </c>
      <c r="N936" s="158" t="s">
        <v>39</v>
      </c>
      <c r="O936" s="159">
        <v>1.2649999999999999</v>
      </c>
      <c r="P936" s="159">
        <f>O936*H936</f>
        <v>3.3902000000000001</v>
      </c>
      <c r="Q936" s="159">
        <v>0</v>
      </c>
      <c r="R936" s="159">
        <f>Q936*H936</f>
        <v>0</v>
      </c>
      <c r="S936" s="159">
        <v>0</v>
      </c>
      <c r="T936" s="160">
        <f>S936*H936</f>
        <v>0</v>
      </c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R936" s="161" t="s">
        <v>307</v>
      </c>
      <c r="AT936" s="161" t="s">
        <v>146</v>
      </c>
      <c r="AU936" s="161" t="s">
        <v>123</v>
      </c>
      <c r="AY936" s="18" t="s">
        <v>141</v>
      </c>
      <c r="BE936" s="162">
        <f>IF(N936="základní",J936,0)</f>
        <v>0</v>
      </c>
      <c r="BF936" s="162">
        <f>IF(N936="snížená",J936,0)</f>
        <v>0</v>
      </c>
      <c r="BG936" s="162">
        <f>IF(N936="zákl. přenesená",J936,0)</f>
        <v>0</v>
      </c>
      <c r="BH936" s="162">
        <f>IF(N936="sníž. přenesená",J936,0)</f>
        <v>0</v>
      </c>
      <c r="BI936" s="162">
        <f>IF(N936="nulová",J936,0)</f>
        <v>0</v>
      </c>
      <c r="BJ936" s="18" t="s">
        <v>123</v>
      </c>
      <c r="BK936" s="162">
        <f>ROUND(I936*H936,2)</f>
        <v>0</v>
      </c>
      <c r="BL936" s="18" t="s">
        <v>307</v>
      </c>
      <c r="BM936" s="161" t="s">
        <v>932</v>
      </c>
    </row>
    <row r="937" spans="1:65" s="12" customFormat="1" ht="22.9" customHeight="1" x14ac:dyDescent="0.2">
      <c r="B937" s="139"/>
      <c r="D937" s="140" t="s">
        <v>72</v>
      </c>
      <c r="E937" s="149" t="s">
        <v>933</v>
      </c>
      <c r="F937" s="149" t="s">
        <v>934</v>
      </c>
      <c r="J937" s="150">
        <f>BK937</f>
        <v>0</v>
      </c>
      <c r="L937" s="139"/>
      <c r="M937" s="143"/>
      <c r="N937" s="144"/>
      <c r="O937" s="144"/>
      <c r="P937" s="145">
        <f>SUM(P938:P960)</f>
        <v>12.875119999999999</v>
      </c>
      <c r="Q937" s="144"/>
      <c r="R937" s="145">
        <f>SUM(R938:R960)</f>
        <v>9.5518000000000009E-3</v>
      </c>
      <c r="S937" s="144"/>
      <c r="T937" s="146">
        <f>SUM(T938:T960)</f>
        <v>0</v>
      </c>
      <c r="AR937" s="140" t="s">
        <v>123</v>
      </c>
      <c r="AT937" s="147" t="s">
        <v>72</v>
      </c>
      <c r="AU937" s="147" t="s">
        <v>81</v>
      </c>
      <c r="AY937" s="140" t="s">
        <v>141</v>
      </c>
      <c r="BK937" s="148">
        <f>SUM(BK938:BK960)</f>
        <v>0</v>
      </c>
    </row>
    <row r="938" spans="1:65" s="2" customFormat="1" ht="24" x14ac:dyDescent="0.2">
      <c r="A938" s="30"/>
      <c r="B938" s="119"/>
      <c r="C938" s="151" t="s">
        <v>935</v>
      </c>
      <c r="D938" s="151" t="s">
        <v>146</v>
      </c>
      <c r="E938" s="152" t="s">
        <v>936</v>
      </c>
      <c r="F938" s="153" t="s">
        <v>937</v>
      </c>
      <c r="G938" s="154" t="s">
        <v>200</v>
      </c>
      <c r="H938" s="155">
        <v>10.412000000000001</v>
      </c>
      <c r="I938" s="156"/>
      <c r="J938" s="156">
        <f>ROUND(I938*H938,2)</f>
        <v>0</v>
      </c>
      <c r="K938" s="153" t="s">
        <v>150</v>
      </c>
      <c r="L938" s="31"/>
      <c r="M938" s="157" t="s">
        <v>1</v>
      </c>
      <c r="N938" s="158" t="s">
        <v>39</v>
      </c>
      <c r="O938" s="159">
        <v>0.184</v>
      </c>
      <c r="P938" s="159">
        <f>O938*H938</f>
        <v>1.9158080000000002</v>
      </c>
      <c r="Q938" s="159">
        <v>1.7000000000000001E-4</v>
      </c>
      <c r="R938" s="159">
        <f>Q938*H938</f>
        <v>1.7700400000000003E-3</v>
      </c>
      <c r="S938" s="159">
        <v>0</v>
      </c>
      <c r="T938" s="160">
        <f>S938*H938</f>
        <v>0</v>
      </c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R938" s="161" t="s">
        <v>307</v>
      </c>
      <c r="AT938" s="161" t="s">
        <v>146</v>
      </c>
      <c r="AU938" s="161" t="s">
        <v>123</v>
      </c>
      <c r="AY938" s="18" t="s">
        <v>141</v>
      </c>
      <c r="BE938" s="162">
        <f>IF(N938="základní",J938,0)</f>
        <v>0</v>
      </c>
      <c r="BF938" s="162">
        <f>IF(N938="snížená",J938,0)</f>
        <v>0</v>
      </c>
      <c r="BG938" s="162">
        <f>IF(N938="zákl. přenesená",J938,0)</f>
        <v>0</v>
      </c>
      <c r="BH938" s="162">
        <f>IF(N938="sníž. přenesená",J938,0)</f>
        <v>0</v>
      </c>
      <c r="BI938" s="162">
        <f>IF(N938="nulová",J938,0)</f>
        <v>0</v>
      </c>
      <c r="BJ938" s="18" t="s">
        <v>123</v>
      </c>
      <c r="BK938" s="162">
        <f>ROUND(I938*H938,2)</f>
        <v>0</v>
      </c>
      <c r="BL938" s="18" t="s">
        <v>307</v>
      </c>
      <c r="BM938" s="161" t="s">
        <v>938</v>
      </c>
    </row>
    <row r="939" spans="1:65" s="13" customFormat="1" x14ac:dyDescent="0.2">
      <c r="B939" s="163"/>
      <c r="D939" s="164" t="s">
        <v>153</v>
      </c>
      <c r="E939" s="165" t="s">
        <v>1</v>
      </c>
      <c r="F939" s="166" t="s">
        <v>154</v>
      </c>
      <c r="H939" s="165" t="s">
        <v>1</v>
      </c>
      <c r="L939" s="163"/>
      <c r="M939" s="167"/>
      <c r="N939" s="168"/>
      <c r="O939" s="168"/>
      <c r="P939" s="168"/>
      <c r="Q939" s="168"/>
      <c r="R939" s="168"/>
      <c r="S939" s="168"/>
      <c r="T939" s="169"/>
      <c r="AT939" s="165" t="s">
        <v>153</v>
      </c>
      <c r="AU939" s="165" t="s">
        <v>123</v>
      </c>
      <c r="AV939" s="13" t="s">
        <v>81</v>
      </c>
      <c r="AW939" s="13" t="s">
        <v>29</v>
      </c>
      <c r="AX939" s="13" t="s">
        <v>73</v>
      </c>
      <c r="AY939" s="165" t="s">
        <v>141</v>
      </c>
    </row>
    <row r="940" spans="1:65" s="13" customFormat="1" x14ac:dyDescent="0.2">
      <c r="B940" s="163"/>
      <c r="D940" s="164" t="s">
        <v>153</v>
      </c>
      <c r="E940" s="165" t="s">
        <v>1</v>
      </c>
      <c r="F940" s="166" t="s">
        <v>165</v>
      </c>
      <c r="H940" s="165" t="s">
        <v>1</v>
      </c>
      <c r="L940" s="163"/>
      <c r="M940" s="167"/>
      <c r="N940" s="168"/>
      <c r="O940" s="168"/>
      <c r="P940" s="168"/>
      <c r="Q940" s="168"/>
      <c r="R940" s="168"/>
      <c r="S940" s="168"/>
      <c r="T940" s="169"/>
      <c r="AT940" s="165" t="s">
        <v>153</v>
      </c>
      <c r="AU940" s="165" t="s">
        <v>123</v>
      </c>
      <c r="AV940" s="13" t="s">
        <v>81</v>
      </c>
      <c r="AW940" s="13" t="s">
        <v>29</v>
      </c>
      <c r="AX940" s="13" t="s">
        <v>73</v>
      </c>
      <c r="AY940" s="165" t="s">
        <v>141</v>
      </c>
    </row>
    <row r="941" spans="1:65" s="13" customFormat="1" x14ac:dyDescent="0.2">
      <c r="B941" s="163"/>
      <c r="D941" s="164" t="s">
        <v>153</v>
      </c>
      <c r="E941" s="165" t="s">
        <v>1</v>
      </c>
      <c r="F941" s="166" t="s">
        <v>166</v>
      </c>
      <c r="H941" s="165" t="s">
        <v>1</v>
      </c>
      <c r="L941" s="163"/>
      <c r="M941" s="167"/>
      <c r="N941" s="168"/>
      <c r="O941" s="168"/>
      <c r="P941" s="168"/>
      <c r="Q941" s="168"/>
      <c r="R941" s="168"/>
      <c r="S941" s="168"/>
      <c r="T941" s="169"/>
      <c r="AT941" s="165" t="s">
        <v>153</v>
      </c>
      <c r="AU941" s="165" t="s">
        <v>123</v>
      </c>
      <c r="AV941" s="13" t="s">
        <v>81</v>
      </c>
      <c r="AW941" s="13" t="s">
        <v>29</v>
      </c>
      <c r="AX941" s="13" t="s">
        <v>73</v>
      </c>
      <c r="AY941" s="165" t="s">
        <v>141</v>
      </c>
    </row>
    <row r="942" spans="1:65" s="14" customFormat="1" x14ac:dyDescent="0.2">
      <c r="B942" s="170"/>
      <c r="D942" s="164" t="s">
        <v>153</v>
      </c>
      <c r="E942" s="171" t="s">
        <v>1</v>
      </c>
      <c r="F942" s="172" t="s">
        <v>939</v>
      </c>
      <c r="H942" s="173">
        <v>1.6719999999999999</v>
      </c>
      <c r="L942" s="170"/>
      <c r="M942" s="174"/>
      <c r="N942" s="175"/>
      <c r="O942" s="175"/>
      <c r="P942" s="175"/>
      <c r="Q942" s="175"/>
      <c r="R942" s="175"/>
      <c r="S942" s="175"/>
      <c r="T942" s="176"/>
      <c r="AT942" s="171" t="s">
        <v>153</v>
      </c>
      <c r="AU942" s="171" t="s">
        <v>123</v>
      </c>
      <c r="AV942" s="14" t="s">
        <v>123</v>
      </c>
      <c r="AW942" s="14" t="s">
        <v>29</v>
      </c>
      <c r="AX942" s="14" t="s">
        <v>73</v>
      </c>
      <c r="AY942" s="171" t="s">
        <v>141</v>
      </c>
    </row>
    <row r="943" spans="1:65" s="13" customFormat="1" x14ac:dyDescent="0.2">
      <c r="B943" s="163"/>
      <c r="D943" s="164" t="s">
        <v>153</v>
      </c>
      <c r="E943" s="165" t="s">
        <v>1</v>
      </c>
      <c r="F943" s="166" t="s">
        <v>168</v>
      </c>
      <c r="H943" s="165" t="s">
        <v>1</v>
      </c>
      <c r="L943" s="163"/>
      <c r="M943" s="167"/>
      <c r="N943" s="168"/>
      <c r="O943" s="168"/>
      <c r="P943" s="168"/>
      <c r="Q943" s="168"/>
      <c r="R943" s="168"/>
      <c r="S943" s="168"/>
      <c r="T943" s="169"/>
      <c r="AT943" s="165" t="s">
        <v>153</v>
      </c>
      <c r="AU943" s="165" t="s">
        <v>123</v>
      </c>
      <c r="AV943" s="13" t="s">
        <v>81</v>
      </c>
      <c r="AW943" s="13" t="s">
        <v>29</v>
      </c>
      <c r="AX943" s="13" t="s">
        <v>73</v>
      </c>
      <c r="AY943" s="165" t="s">
        <v>141</v>
      </c>
    </row>
    <row r="944" spans="1:65" s="14" customFormat="1" x14ac:dyDescent="0.2">
      <c r="B944" s="170"/>
      <c r="D944" s="164" t="s">
        <v>153</v>
      </c>
      <c r="E944" s="171" t="s">
        <v>1</v>
      </c>
      <c r="F944" s="172" t="s">
        <v>940</v>
      </c>
      <c r="H944" s="173">
        <v>1.444</v>
      </c>
      <c r="L944" s="170"/>
      <c r="M944" s="174"/>
      <c r="N944" s="175"/>
      <c r="O944" s="175"/>
      <c r="P944" s="175"/>
      <c r="Q944" s="175"/>
      <c r="R944" s="175"/>
      <c r="S944" s="175"/>
      <c r="T944" s="176"/>
      <c r="AT944" s="171" t="s">
        <v>153</v>
      </c>
      <c r="AU944" s="171" t="s">
        <v>123</v>
      </c>
      <c r="AV944" s="14" t="s">
        <v>123</v>
      </c>
      <c r="AW944" s="14" t="s">
        <v>29</v>
      </c>
      <c r="AX944" s="14" t="s">
        <v>73</v>
      </c>
      <c r="AY944" s="171" t="s">
        <v>141</v>
      </c>
    </row>
    <row r="945" spans="1:65" s="13" customFormat="1" x14ac:dyDescent="0.2">
      <c r="B945" s="163"/>
      <c r="D945" s="164" t="s">
        <v>153</v>
      </c>
      <c r="E945" s="165" t="s">
        <v>1</v>
      </c>
      <c r="F945" s="166" t="s">
        <v>170</v>
      </c>
      <c r="H945" s="165" t="s">
        <v>1</v>
      </c>
      <c r="L945" s="163"/>
      <c r="M945" s="167"/>
      <c r="N945" s="168"/>
      <c r="O945" s="168"/>
      <c r="P945" s="168"/>
      <c r="Q945" s="168"/>
      <c r="R945" s="168"/>
      <c r="S945" s="168"/>
      <c r="T945" s="169"/>
      <c r="AT945" s="165" t="s">
        <v>153</v>
      </c>
      <c r="AU945" s="165" t="s">
        <v>123</v>
      </c>
      <c r="AV945" s="13" t="s">
        <v>81</v>
      </c>
      <c r="AW945" s="13" t="s">
        <v>29</v>
      </c>
      <c r="AX945" s="13" t="s">
        <v>73</v>
      </c>
      <c r="AY945" s="165" t="s">
        <v>141</v>
      </c>
    </row>
    <row r="946" spans="1:65" s="14" customFormat="1" x14ac:dyDescent="0.2">
      <c r="B946" s="170"/>
      <c r="D946" s="164" t="s">
        <v>153</v>
      </c>
      <c r="E946" s="171" t="s">
        <v>1</v>
      </c>
      <c r="F946" s="172" t="s">
        <v>939</v>
      </c>
      <c r="H946" s="173">
        <v>1.6719999999999999</v>
      </c>
      <c r="L946" s="170"/>
      <c r="M946" s="174"/>
      <c r="N946" s="175"/>
      <c r="O946" s="175"/>
      <c r="P946" s="175"/>
      <c r="Q946" s="175"/>
      <c r="R946" s="175"/>
      <c r="S946" s="175"/>
      <c r="T946" s="176"/>
      <c r="AT946" s="171" t="s">
        <v>153</v>
      </c>
      <c r="AU946" s="171" t="s">
        <v>123</v>
      </c>
      <c r="AV946" s="14" t="s">
        <v>123</v>
      </c>
      <c r="AW946" s="14" t="s">
        <v>29</v>
      </c>
      <c r="AX946" s="14" t="s">
        <v>73</v>
      </c>
      <c r="AY946" s="171" t="s">
        <v>141</v>
      </c>
    </row>
    <row r="947" spans="1:65" s="13" customFormat="1" x14ac:dyDescent="0.2">
      <c r="B947" s="163"/>
      <c r="D947" s="164" t="s">
        <v>153</v>
      </c>
      <c r="E947" s="165" t="s">
        <v>1</v>
      </c>
      <c r="F947" s="166" t="s">
        <v>171</v>
      </c>
      <c r="H947" s="165" t="s">
        <v>1</v>
      </c>
      <c r="L947" s="163"/>
      <c r="M947" s="167"/>
      <c r="N947" s="168"/>
      <c r="O947" s="168"/>
      <c r="P947" s="168"/>
      <c r="Q947" s="168"/>
      <c r="R947" s="168"/>
      <c r="S947" s="168"/>
      <c r="T947" s="169"/>
      <c r="AT947" s="165" t="s">
        <v>153</v>
      </c>
      <c r="AU947" s="165" t="s">
        <v>123</v>
      </c>
      <c r="AV947" s="13" t="s">
        <v>81</v>
      </c>
      <c r="AW947" s="13" t="s">
        <v>29</v>
      </c>
      <c r="AX947" s="13" t="s">
        <v>73</v>
      </c>
      <c r="AY947" s="165" t="s">
        <v>141</v>
      </c>
    </row>
    <row r="948" spans="1:65" s="14" customFormat="1" x14ac:dyDescent="0.2">
      <c r="B948" s="170"/>
      <c r="D948" s="164" t="s">
        <v>153</v>
      </c>
      <c r="E948" s="171" t="s">
        <v>1</v>
      </c>
      <c r="F948" s="172" t="s">
        <v>941</v>
      </c>
      <c r="H948" s="173">
        <v>5.6239999999999997</v>
      </c>
      <c r="L948" s="170"/>
      <c r="M948" s="174"/>
      <c r="N948" s="175"/>
      <c r="O948" s="175"/>
      <c r="P948" s="175"/>
      <c r="Q948" s="175"/>
      <c r="R948" s="175"/>
      <c r="S948" s="175"/>
      <c r="T948" s="176"/>
      <c r="AT948" s="171" t="s">
        <v>153</v>
      </c>
      <c r="AU948" s="171" t="s">
        <v>123</v>
      </c>
      <c r="AV948" s="14" t="s">
        <v>123</v>
      </c>
      <c r="AW948" s="14" t="s">
        <v>29</v>
      </c>
      <c r="AX948" s="14" t="s">
        <v>73</v>
      </c>
      <c r="AY948" s="171" t="s">
        <v>141</v>
      </c>
    </row>
    <row r="949" spans="1:65" s="15" customFormat="1" x14ac:dyDescent="0.2">
      <c r="B949" s="177"/>
      <c r="D949" s="164" t="s">
        <v>153</v>
      </c>
      <c r="E949" s="178" t="s">
        <v>1</v>
      </c>
      <c r="F949" s="179" t="s">
        <v>160</v>
      </c>
      <c r="H949" s="180">
        <v>10.412000000000001</v>
      </c>
      <c r="L949" s="177"/>
      <c r="M949" s="181"/>
      <c r="N949" s="182"/>
      <c r="O949" s="182"/>
      <c r="P949" s="182"/>
      <c r="Q949" s="182"/>
      <c r="R949" s="182"/>
      <c r="S949" s="182"/>
      <c r="T949" s="183"/>
      <c r="AT949" s="178" t="s">
        <v>153</v>
      </c>
      <c r="AU949" s="178" t="s">
        <v>123</v>
      </c>
      <c r="AV949" s="15" t="s">
        <v>151</v>
      </c>
      <c r="AW949" s="15" t="s">
        <v>29</v>
      </c>
      <c r="AX949" s="15" t="s">
        <v>81</v>
      </c>
      <c r="AY949" s="178" t="s">
        <v>141</v>
      </c>
    </row>
    <row r="950" spans="1:65" s="2" customFormat="1" ht="24" x14ac:dyDescent="0.2">
      <c r="A950" s="30"/>
      <c r="B950" s="119"/>
      <c r="C950" s="151" t="s">
        <v>942</v>
      </c>
      <c r="D950" s="151" t="s">
        <v>146</v>
      </c>
      <c r="E950" s="152" t="s">
        <v>943</v>
      </c>
      <c r="F950" s="153" t="s">
        <v>944</v>
      </c>
      <c r="G950" s="154" t="s">
        <v>200</v>
      </c>
      <c r="H950" s="155">
        <v>32.423999999999999</v>
      </c>
      <c r="I950" s="156"/>
      <c r="J950" s="156">
        <f>ROUND(I950*H950,2)</f>
        <v>0</v>
      </c>
      <c r="K950" s="153" t="s">
        <v>150</v>
      </c>
      <c r="L950" s="31"/>
      <c r="M950" s="157" t="s">
        <v>1</v>
      </c>
      <c r="N950" s="158" t="s">
        <v>39</v>
      </c>
      <c r="O950" s="159">
        <v>0.16600000000000001</v>
      </c>
      <c r="P950" s="159">
        <f>O950*H950</f>
        <v>5.3823840000000001</v>
      </c>
      <c r="Q950" s="159">
        <v>1.2E-4</v>
      </c>
      <c r="R950" s="159">
        <f>Q950*H950</f>
        <v>3.8908800000000002E-3</v>
      </c>
      <c r="S950" s="159">
        <v>0</v>
      </c>
      <c r="T950" s="160">
        <f>S950*H950</f>
        <v>0</v>
      </c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R950" s="161" t="s">
        <v>307</v>
      </c>
      <c r="AT950" s="161" t="s">
        <v>146</v>
      </c>
      <c r="AU950" s="161" t="s">
        <v>123</v>
      </c>
      <c r="AY950" s="18" t="s">
        <v>141</v>
      </c>
      <c r="BE950" s="162">
        <f>IF(N950="základní",J950,0)</f>
        <v>0</v>
      </c>
      <c r="BF950" s="162">
        <f>IF(N950="snížená",J950,0)</f>
        <v>0</v>
      </c>
      <c r="BG950" s="162">
        <f>IF(N950="zákl. přenesená",J950,0)</f>
        <v>0</v>
      </c>
      <c r="BH950" s="162">
        <f>IF(N950="sníž. přenesená",J950,0)</f>
        <v>0</v>
      </c>
      <c r="BI950" s="162">
        <f>IF(N950="nulová",J950,0)</f>
        <v>0</v>
      </c>
      <c r="BJ950" s="18" t="s">
        <v>123</v>
      </c>
      <c r="BK950" s="162">
        <f>ROUND(I950*H950,2)</f>
        <v>0</v>
      </c>
      <c r="BL950" s="18" t="s">
        <v>307</v>
      </c>
      <c r="BM950" s="161" t="s">
        <v>945</v>
      </c>
    </row>
    <row r="951" spans="1:65" s="13" customFormat="1" x14ac:dyDescent="0.2">
      <c r="B951" s="163"/>
      <c r="D951" s="164" t="s">
        <v>153</v>
      </c>
      <c r="E951" s="165" t="s">
        <v>1</v>
      </c>
      <c r="F951" s="166" t="s">
        <v>154</v>
      </c>
      <c r="H951" s="165" t="s">
        <v>1</v>
      </c>
      <c r="L951" s="163"/>
      <c r="M951" s="167"/>
      <c r="N951" s="168"/>
      <c r="O951" s="168"/>
      <c r="P951" s="168"/>
      <c r="Q951" s="168"/>
      <c r="R951" s="168"/>
      <c r="S951" s="168"/>
      <c r="T951" s="169"/>
      <c r="AT951" s="165" t="s">
        <v>153</v>
      </c>
      <c r="AU951" s="165" t="s">
        <v>123</v>
      </c>
      <c r="AV951" s="13" t="s">
        <v>81</v>
      </c>
      <c r="AW951" s="13" t="s">
        <v>29</v>
      </c>
      <c r="AX951" s="13" t="s">
        <v>73</v>
      </c>
      <c r="AY951" s="165" t="s">
        <v>141</v>
      </c>
    </row>
    <row r="952" spans="1:65" s="13" customFormat="1" x14ac:dyDescent="0.2">
      <c r="B952" s="163"/>
      <c r="D952" s="164" t="s">
        <v>153</v>
      </c>
      <c r="E952" s="165" t="s">
        <v>1</v>
      </c>
      <c r="F952" s="166" t="s">
        <v>946</v>
      </c>
      <c r="H952" s="165" t="s">
        <v>1</v>
      </c>
      <c r="L952" s="163"/>
      <c r="M952" s="167"/>
      <c r="N952" s="168"/>
      <c r="O952" s="168"/>
      <c r="P952" s="168"/>
      <c r="Q952" s="168"/>
      <c r="R952" s="168"/>
      <c r="S952" s="168"/>
      <c r="T952" s="169"/>
      <c r="AT952" s="165" t="s">
        <v>153</v>
      </c>
      <c r="AU952" s="165" t="s">
        <v>123</v>
      </c>
      <c r="AV952" s="13" t="s">
        <v>81</v>
      </c>
      <c r="AW952" s="13" t="s">
        <v>29</v>
      </c>
      <c r="AX952" s="13" t="s">
        <v>73</v>
      </c>
      <c r="AY952" s="165" t="s">
        <v>141</v>
      </c>
    </row>
    <row r="953" spans="1:65" s="14" customFormat="1" x14ac:dyDescent="0.2">
      <c r="B953" s="170"/>
      <c r="D953" s="164" t="s">
        <v>153</v>
      </c>
      <c r="E953" s="171" t="s">
        <v>1</v>
      </c>
      <c r="F953" s="172" t="s">
        <v>947</v>
      </c>
      <c r="H953" s="173">
        <v>5.9249999999999998</v>
      </c>
      <c r="L953" s="170"/>
      <c r="M953" s="174"/>
      <c r="N953" s="175"/>
      <c r="O953" s="175"/>
      <c r="P953" s="175"/>
      <c r="Q953" s="175"/>
      <c r="R953" s="175"/>
      <c r="S953" s="175"/>
      <c r="T953" s="176"/>
      <c r="AT953" s="171" t="s">
        <v>153</v>
      </c>
      <c r="AU953" s="171" t="s">
        <v>123</v>
      </c>
      <c r="AV953" s="14" t="s">
        <v>123</v>
      </c>
      <c r="AW953" s="14" t="s">
        <v>29</v>
      </c>
      <c r="AX953" s="14" t="s">
        <v>73</v>
      </c>
      <c r="AY953" s="171" t="s">
        <v>141</v>
      </c>
    </row>
    <row r="954" spans="1:65" s="14" customFormat="1" x14ac:dyDescent="0.2">
      <c r="B954" s="170"/>
      <c r="D954" s="164" t="s">
        <v>153</v>
      </c>
      <c r="E954" s="171" t="s">
        <v>1</v>
      </c>
      <c r="F954" s="172" t="s">
        <v>948</v>
      </c>
      <c r="H954" s="173">
        <v>1.512</v>
      </c>
      <c r="L954" s="170"/>
      <c r="M954" s="174"/>
      <c r="N954" s="175"/>
      <c r="O954" s="175"/>
      <c r="P954" s="175"/>
      <c r="Q954" s="175"/>
      <c r="R954" s="175"/>
      <c r="S954" s="175"/>
      <c r="T954" s="176"/>
      <c r="AT954" s="171" t="s">
        <v>153</v>
      </c>
      <c r="AU954" s="171" t="s">
        <v>123</v>
      </c>
      <c r="AV954" s="14" t="s">
        <v>123</v>
      </c>
      <c r="AW954" s="14" t="s">
        <v>29</v>
      </c>
      <c r="AX954" s="14" t="s">
        <v>73</v>
      </c>
      <c r="AY954" s="171" t="s">
        <v>141</v>
      </c>
    </row>
    <row r="955" spans="1:65" s="14" customFormat="1" x14ac:dyDescent="0.2">
      <c r="B955" s="170"/>
      <c r="D955" s="164" t="s">
        <v>153</v>
      </c>
      <c r="E955" s="171" t="s">
        <v>1</v>
      </c>
      <c r="F955" s="172" t="s">
        <v>949</v>
      </c>
      <c r="H955" s="173">
        <v>5.9249999999999998</v>
      </c>
      <c r="L955" s="170"/>
      <c r="M955" s="174"/>
      <c r="N955" s="175"/>
      <c r="O955" s="175"/>
      <c r="P955" s="175"/>
      <c r="Q955" s="175"/>
      <c r="R955" s="175"/>
      <c r="S955" s="175"/>
      <c r="T955" s="176"/>
      <c r="AT955" s="171" t="s">
        <v>153</v>
      </c>
      <c r="AU955" s="171" t="s">
        <v>123</v>
      </c>
      <c r="AV955" s="14" t="s">
        <v>123</v>
      </c>
      <c r="AW955" s="14" t="s">
        <v>29</v>
      </c>
      <c r="AX955" s="14" t="s">
        <v>73</v>
      </c>
      <c r="AY955" s="171" t="s">
        <v>141</v>
      </c>
    </row>
    <row r="956" spans="1:65" s="14" customFormat="1" x14ac:dyDescent="0.2">
      <c r="B956" s="170"/>
      <c r="D956" s="164" t="s">
        <v>153</v>
      </c>
      <c r="E956" s="171" t="s">
        <v>1</v>
      </c>
      <c r="F956" s="172" t="s">
        <v>950</v>
      </c>
      <c r="H956" s="173">
        <v>1.4219999999999999</v>
      </c>
      <c r="L956" s="170"/>
      <c r="M956" s="174"/>
      <c r="N956" s="175"/>
      <c r="O956" s="175"/>
      <c r="P956" s="175"/>
      <c r="Q956" s="175"/>
      <c r="R956" s="175"/>
      <c r="S956" s="175"/>
      <c r="T956" s="176"/>
      <c r="AT956" s="171" t="s">
        <v>153</v>
      </c>
      <c r="AU956" s="171" t="s">
        <v>123</v>
      </c>
      <c r="AV956" s="14" t="s">
        <v>123</v>
      </c>
      <c r="AW956" s="14" t="s">
        <v>29</v>
      </c>
      <c r="AX956" s="14" t="s">
        <v>73</v>
      </c>
      <c r="AY956" s="171" t="s">
        <v>141</v>
      </c>
    </row>
    <row r="957" spans="1:65" s="14" customFormat="1" x14ac:dyDescent="0.2">
      <c r="B957" s="170"/>
      <c r="D957" s="164" t="s">
        <v>153</v>
      </c>
      <c r="E957" s="171" t="s">
        <v>1</v>
      </c>
      <c r="F957" s="172" t="s">
        <v>951</v>
      </c>
      <c r="H957" s="173">
        <v>8.82</v>
      </c>
      <c r="L957" s="170"/>
      <c r="M957" s="174"/>
      <c r="N957" s="175"/>
      <c r="O957" s="175"/>
      <c r="P957" s="175"/>
      <c r="Q957" s="175"/>
      <c r="R957" s="175"/>
      <c r="S957" s="175"/>
      <c r="T957" s="176"/>
      <c r="AT957" s="171" t="s">
        <v>153</v>
      </c>
      <c r="AU957" s="171" t="s">
        <v>123</v>
      </c>
      <c r="AV957" s="14" t="s">
        <v>123</v>
      </c>
      <c r="AW957" s="14" t="s">
        <v>29</v>
      </c>
      <c r="AX957" s="14" t="s">
        <v>73</v>
      </c>
      <c r="AY957" s="171" t="s">
        <v>141</v>
      </c>
    </row>
    <row r="958" spans="1:65" s="14" customFormat="1" x14ac:dyDescent="0.2">
      <c r="B958" s="170"/>
      <c r="D958" s="164" t="s">
        <v>153</v>
      </c>
      <c r="E958" s="171" t="s">
        <v>1</v>
      </c>
      <c r="F958" s="172" t="s">
        <v>952</v>
      </c>
      <c r="H958" s="173">
        <v>8.82</v>
      </c>
      <c r="L958" s="170"/>
      <c r="M958" s="174"/>
      <c r="N958" s="175"/>
      <c r="O958" s="175"/>
      <c r="P958" s="175"/>
      <c r="Q958" s="175"/>
      <c r="R958" s="175"/>
      <c r="S958" s="175"/>
      <c r="T958" s="176"/>
      <c r="AT958" s="171" t="s">
        <v>153</v>
      </c>
      <c r="AU958" s="171" t="s">
        <v>123</v>
      </c>
      <c r="AV958" s="14" t="s">
        <v>123</v>
      </c>
      <c r="AW958" s="14" t="s">
        <v>29</v>
      </c>
      <c r="AX958" s="14" t="s">
        <v>73</v>
      </c>
      <c r="AY958" s="171" t="s">
        <v>141</v>
      </c>
    </row>
    <row r="959" spans="1:65" s="15" customFormat="1" x14ac:dyDescent="0.2">
      <c r="B959" s="177"/>
      <c r="D959" s="164" t="s">
        <v>153</v>
      </c>
      <c r="E959" s="178" t="s">
        <v>1</v>
      </c>
      <c r="F959" s="179" t="s">
        <v>160</v>
      </c>
      <c r="H959" s="180">
        <v>32.423999999999999</v>
      </c>
      <c r="L959" s="177"/>
      <c r="M959" s="181"/>
      <c r="N959" s="182"/>
      <c r="O959" s="182"/>
      <c r="P959" s="182"/>
      <c r="Q959" s="182"/>
      <c r="R959" s="182"/>
      <c r="S959" s="182"/>
      <c r="T959" s="183"/>
      <c r="AT959" s="178" t="s">
        <v>153</v>
      </c>
      <c r="AU959" s="178" t="s">
        <v>123</v>
      </c>
      <c r="AV959" s="15" t="s">
        <v>151</v>
      </c>
      <c r="AW959" s="15" t="s">
        <v>29</v>
      </c>
      <c r="AX959" s="15" t="s">
        <v>81</v>
      </c>
      <c r="AY959" s="178" t="s">
        <v>141</v>
      </c>
    </row>
    <row r="960" spans="1:65" s="2" customFormat="1" ht="24" x14ac:dyDescent="0.2">
      <c r="A960" s="30"/>
      <c r="B960" s="119"/>
      <c r="C960" s="151" t="s">
        <v>953</v>
      </c>
      <c r="D960" s="151" t="s">
        <v>146</v>
      </c>
      <c r="E960" s="152" t="s">
        <v>954</v>
      </c>
      <c r="F960" s="153" t="s">
        <v>955</v>
      </c>
      <c r="G960" s="154" t="s">
        <v>200</v>
      </c>
      <c r="H960" s="155">
        <v>32.423999999999999</v>
      </c>
      <c r="I960" s="156"/>
      <c r="J960" s="156">
        <f>ROUND(I960*H960,2)</f>
        <v>0</v>
      </c>
      <c r="K960" s="153" t="s">
        <v>150</v>
      </c>
      <c r="L960" s="31"/>
      <c r="M960" s="157" t="s">
        <v>1</v>
      </c>
      <c r="N960" s="158" t="s">
        <v>39</v>
      </c>
      <c r="O960" s="159">
        <v>0.17199999999999999</v>
      </c>
      <c r="P960" s="159">
        <f>O960*H960</f>
        <v>5.5769279999999997</v>
      </c>
      <c r="Q960" s="159">
        <v>1.2E-4</v>
      </c>
      <c r="R960" s="159">
        <f>Q960*H960</f>
        <v>3.8908800000000002E-3</v>
      </c>
      <c r="S960" s="159">
        <v>0</v>
      </c>
      <c r="T960" s="160">
        <f>S960*H960</f>
        <v>0</v>
      </c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R960" s="161" t="s">
        <v>307</v>
      </c>
      <c r="AT960" s="161" t="s">
        <v>146</v>
      </c>
      <c r="AU960" s="161" t="s">
        <v>123</v>
      </c>
      <c r="AY960" s="18" t="s">
        <v>141</v>
      </c>
      <c r="BE960" s="162">
        <f>IF(N960="základní",J960,0)</f>
        <v>0</v>
      </c>
      <c r="BF960" s="162">
        <f>IF(N960="snížená",J960,0)</f>
        <v>0</v>
      </c>
      <c r="BG960" s="162">
        <f>IF(N960="zákl. přenesená",J960,0)</f>
        <v>0</v>
      </c>
      <c r="BH960" s="162">
        <f>IF(N960="sníž. přenesená",J960,0)</f>
        <v>0</v>
      </c>
      <c r="BI960" s="162">
        <f>IF(N960="nulová",J960,0)</f>
        <v>0</v>
      </c>
      <c r="BJ960" s="18" t="s">
        <v>123</v>
      </c>
      <c r="BK960" s="162">
        <f>ROUND(I960*H960,2)</f>
        <v>0</v>
      </c>
      <c r="BL960" s="18" t="s">
        <v>307</v>
      </c>
      <c r="BM960" s="161" t="s">
        <v>956</v>
      </c>
    </row>
    <row r="961" spans="1:65" s="12" customFormat="1" ht="22.9" customHeight="1" x14ac:dyDescent="0.2">
      <c r="B961" s="139"/>
      <c r="D961" s="140" t="s">
        <v>72</v>
      </c>
      <c r="E961" s="149" t="s">
        <v>957</v>
      </c>
      <c r="F961" s="149" t="s">
        <v>958</v>
      </c>
      <c r="J961" s="150">
        <f>BK961</f>
        <v>0</v>
      </c>
      <c r="L961" s="139"/>
      <c r="M961" s="143"/>
      <c r="N961" s="144"/>
      <c r="O961" s="144"/>
      <c r="P961" s="145">
        <f>SUM(P962:P1020)</f>
        <v>404.85478799999999</v>
      </c>
      <c r="Q961" s="144"/>
      <c r="R961" s="145">
        <f>SUM(R962:R1020)</f>
        <v>1.4142187800000001</v>
      </c>
      <c r="S961" s="144"/>
      <c r="T961" s="146">
        <f>SUM(T962:T1020)</f>
        <v>0</v>
      </c>
      <c r="AR961" s="140" t="s">
        <v>123</v>
      </c>
      <c r="AT961" s="147" t="s">
        <v>72</v>
      </c>
      <c r="AU961" s="147" t="s">
        <v>81</v>
      </c>
      <c r="AY961" s="140" t="s">
        <v>141</v>
      </c>
      <c r="BK961" s="148">
        <f>SUM(BK962:BK1020)</f>
        <v>0</v>
      </c>
    </row>
    <row r="962" spans="1:65" s="2" customFormat="1" ht="24" x14ac:dyDescent="0.2">
      <c r="A962" s="30"/>
      <c r="B962" s="119"/>
      <c r="C962" s="151" t="s">
        <v>959</v>
      </c>
      <c r="D962" s="151" t="s">
        <v>146</v>
      </c>
      <c r="E962" s="152" t="s">
        <v>960</v>
      </c>
      <c r="F962" s="153" t="s">
        <v>961</v>
      </c>
      <c r="G962" s="154" t="s">
        <v>200</v>
      </c>
      <c r="H962" s="155">
        <v>2772.9780000000001</v>
      </c>
      <c r="I962" s="156"/>
      <c r="J962" s="156">
        <f>ROUND(I962*H962,2)</f>
        <v>0</v>
      </c>
      <c r="K962" s="153" t="s">
        <v>150</v>
      </c>
      <c r="L962" s="31"/>
      <c r="M962" s="157" t="s">
        <v>1</v>
      </c>
      <c r="N962" s="158" t="s">
        <v>39</v>
      </c>
      <c r="O962" s="159">
        <v>1.2E-2</v>
      </c>
      <c r="P962" s="159">
        <f>O962*H962</f>
        <v>33.275736000000002</v>
      </c>
      <c r="Q962" s="159">
        <v>0</v>
      </c>
      <c r="R962" s="159">
        <f>Q962*H962</f>
        <v>0</v>
      </c>
      <c r="S962" s="159">
        <v>0</v>
      </c>
      <c r="T962" s="160">
        <f>S962*H962</f>
        <v>0</v>
      </c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R962" s="161" t="s">
        <v>307</v>
      </c>
      <c r="AT962" s="161" t="s">
        <v>146</v>
      </c>
      <c r="AU962" s="161" t="s">
        <v>123</v>
      </c>
      <c r="AY962" s="18" t="s">
        <v>141</v>
      </c>
      <c r="BE962" s="162">
        <f>IF(N962="základní",J962,0)</f>
        <v>0</v>
      </c>
      <c r="BF962" s="162">
        <f>IF(N962="snížená",J962,0)</f>
        <v>0</v>
      </c>
      <c r="BG962" s="162">
        <f>IF(N962="zákl. přenesená",J962,0)</f>
        <v>0</v>
      </c>
      <c r="BH962" s="162">
        <f>IF(N962="sníž. přenesená",J962,0)</f>
        <v>0</v>
      </c>
      <c r="BI962" s="162">
        <f>IF(N962="nulová",J962,0)</f>
        <v>0</v>
      </c>
      <c r="BJ962" s="18" t="s">
        <v>123</v>
      </c>
      <c r="BK962" s="162">
        <f>ROUND(I962*H962,2)</f>
        <v>0</v>
      </c>
      <c r="BL962" s="18" t="s">
        <v>307</v>
      </c>
      <c r="BM962" s="161" t="s">
        <v>962</v>
      </c>
    </row>
    <row r="963" spans="1:65" s="2" customFormat="1" ht="33" customHeight="1" x14ac:dyDescent="0.2">
      <c r="A963" s="30"/>
      <c r="B963" s="119"/>
      <c r="C963" s="151" t="s">
        <v>963</v>
      </c>
      <c r="D963" s="151" t="s">
        <v>146</v>
      </c>
      <c r="E963" s="152" t="s">
        <v>964</v>
      </c>
      <c r="F963" s="153" t="s">
        <v>965</v>
      </c>
      <c r="G963" s="154" t="s">
        <v>200</v>
      </c>
      <c r="H963" s="155">
        <v>2772.9780000000001</v>
      </c>
      <c r="I963" s="156"/>
      <c r="J963" s="156">
        <f>ROUND(I963*H963,2)</f>
        <v>0</v>
      </c>
      <c r="K963" s="153" t="s">
        <v>150</v>
      </c>
      <c r="L963" s="31"/>
      <c r="M963" s="157" t="s">
        <v>1</v>
      </c>
      <c r="N963" s="158" t="s">
        <v>39</v>
      </c>
      <c r="O963" s="159">
        <v>3.3000000000000002E-2</v>
      </c>
      <c r="P963" s="159">
        <f>O963*H963</f>
        <v>91.508274</v>
      </c>
      <c r="Q963" s="159">
        <v>2.0000000000000001E-4</v>
      </c>
      <c r="R963" s="159">
        <f>Q963*H963</f>
        <v>0.55459560000000008</v>
      </c>
      <c r="S963" s="159">
        <v>0</v>
      </c>
      <c r="T963" s="160">
        <f>S963*H963</f>
        <v>0</v>
      </c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R963" s="161" t="s">
        <v>307</v>
      </c>
      <c r="AT963" s="161" t="s">
        <v>146</v>
      </c>
      <c r="AU963" s="161" t="s">
        <v>123</v>
      </c>
      <c r="AY963" s="18" t="s">
        <v>141</v>
      </c>
      <c r="BE963" s="162">
        <f>IF(N963="základní",J963,0)</f>
        <v>0</v>
      </c>
      <c r="BF963" s="162">
        <f>IF(N963="snížená",J963,0)</f>
        <v>0</v>
      </c>
      <c r="BG963" s="162">
        <f>IF(N963="zákl. přenesená",J963,0)</f>
        <v>0</v>
      </c>
      <c r="BH963" s="162">
        <f>IF(N963="sníž. přenesená",J963,0)</f>
        <v>0</v>
      </c>
      <c r="BI963" s="162">
        <f>IF(N963="nulová",J963,0)</f>
        <v>0</v>
      </c>
      <c r="BJ963" s="18" t="s">
        <v>123</v>
      </c>
      <c r="BK963" s="162">
        <f>ROUND(I963*H963,2)</f>
        <v>0</v>
      </c>
      <c r="BL963" s="18" t="s">
        <v>307</v>
      </c>
      <c r="BM963" s="161" t="s">
        <v>966</v>
      </c>
    </row>
    <row r="964" spans="1:65" s="2" customFormat="1" ht="36" x14ac:dyDescent="0.2">
      <c r="A964" s="30"/>
      <c r="B964" s="119"/>
      <c r="C964" s="151" t="s">
        <v>967</v>
      </c>
      <c r="D964" s="151" t="s">
        <v>146</v>
      </c>
      <c r="E964" s="152" t="s">
        <v>968</v>
      </c>
      <c r="F964" s="153" t="s">
        <v>969</v>
      </c>
      <c r="G964" s="154" t="s">
        <v>200</v>
      </c>
      <c r="H964" s="155">
        <v>2772.9780000000001</v>
      </c>
      <c r="I964" s="156"/>
      <c r="J964" s="156">
        <f>ROUND(I964*H964,2)</f>
        <v>0</v>
      </c>
      <c r="K964" s="153" t="s">
        <v>150</v>
      </c>
      <c r="L964" s="31"/>
      <c r="M964" s="157" t="s">
        <v>1</v>
      </c>
      <c r="N964" s="158" t="s">
        <v>39</v>
      </c>
      <c r="O964" s="159">
        <v>0.10100000000000001</v>
      </c>
      <c r="P964" s="159">
        <f>O964*H964</f>
        <v>280.07077800000002</v>
      </c>
      <c r="Q964" s="159">
        <v>2.7999999999999998E-4</v>
      </c>
      <c r="R964" s="159">
        <f>Q964*H964</f>
        <v>0.77643383999999993</v>
      </c>
      <c r="S964" s="159">
        <v>0</v>
      </c>
      <c r="T964" s="160">
        <f>S964*H964</f>
        <v>0</v>
      </c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R964" s="161" t="s">
        <v>307</v>
      </c>
      <c r="AT964" s="161" t="s">
        <v>146</v>
      </c>
      <c r="AU964" s="161" t="s">
        <v>123</v>
      </c>
      <c r="AY964" s="18" t="s">
        <v>141</v>
      </c>
      <c r="BE964" s="162">
        <f>IF(N964="základní",J964,0)</f>
        <v>0</v>
      </c>
      <c r="BF964" s="162">
        <f>IF(N964="snížená",J964,0)</f>
        <v>0</v>
      </c>
      <c r="BG964" s="162">
        <f>IF(N964="zákl. přenesená",J964,0)</f>
        <v>0</v>
      </c>
      <c r="BH964" s="162">
        <f>IF(N964="sníž. přenesená",J964,0)</f>
        <v>0</v>
      </c>
      <c r="BI964" s="162">
        <f>IF(N964="nulová",J964,0)</f>
        <v>0</v>
      </c>
      <c r="BJ964" s="18" t="s">
        <v>123</v>
      </c>
      <c r="BK964" s="162">
        <f>ROUND(I964*H964,2)</f>
        <v>0</v>
      </c>
      <c r="BL964" s="18" t="s">
        <v>307</v>
      </c>
      <c r="BM964" s="161" t="s">
        <v>970</v>
      </c>
    </row>
    <row r="965" spans="1:65" s="13" customFormat="1" x14ac:dyDescent="0.2">
      <c r="B965" s="163"/>
      <c r="D965" s="164" t="s">
        <v>153</v>
      </c>
      <c r="E965" s="165" t="s">
        <v>1</v>
      </c>
      <c r="F965" s="166" t="s">
        <v>154</v>
      </c>
      <c r="H965" s="165" t="s">
        <v>1</v>
      </c>
      <c r="L965" s="163"/>
      <c r="M965" s="167"/>
      <c r="N965" s="168"/>
      <c r="O965" s="168"/>
      <c r="P965" s="168"/>
      <c r="Q965" s="168"/>
      <c r="R965" s="168"/>
      <c r="S965" s="168"/>
      <c r="T965" s="169"/>
      <c r="AT965" s="165" t="s">
        <v>153</v>
      </c>
      <c r="AU965" s="165" t="s">
        <v>123</v>
      </c>
      <c r="AV965" s="13" t="s">
        <v>81</v>
      </c>
      <c r="AW965" s="13" t="s">
        <v>29</v>
      </c>
      <c r="AX965" s="13" t="s">
        <v>73</v>
      </c>
      <c r="AY965" s="165" t="s">
        <v>141</v>
      </c>
    </row>
    <row r="966" spans="1:65" s="14" customFormat="1" x14ac:dyDescent="0.2">
      <c r="B966" s="170"/>
      <c r="D966" s="164" t="s">
        <v>153</v>
      </c>
      <c r="E966" s="171" t="s">
        <v>1</v>
      </c>
      <c r="F966" s="172" t="s">
        <v>971</v>
      </c>
      <c r="H966" s="173">
        <v>109.09</v>
      </c>
      <c r="L966" s="170"/>
      <c r="M966" s="174"/>
      <c r="N966" s="175"/>
      <c r="O966" s="175"/>
      <c r="P966" s="175"/>
      <c r="Q966" s="175"/>
      <c r="R966" s="175"/>
      <c r="S966" s="175"/>
      <c r="T966" s="176"/>
      <c r="AT966" s="171" t="s">
        <v>153</v>
      </c>
      <c r="AU966" s="171" t="s">
        <v>123</v>
      </c>
      <c r="AV966" s="14" t="s">
        <v>123</v>
      </c>
      <c r="AW966" s="14" t="s">
        <v>29</v>
      </c>
      <c r="AX966" s="14" t="s">
        <v>73</v>
      </c>
      <c r="AY966" s="171" t="s">
        <v>141</v>
      </c>
    </row>
    <row r="967" spans="1:65" s="14" customFormat="1" x14ac:dyDescent="0.2">
      <c r="B967" s="170"/>
      <c r="D967" s="164" t="s">
        <v>153</v>
      </c>
      <c r="E967" s="171" t="s">
        <v>1</v>
      </c>
      <c r="F967" s="172" t="s">
        <v>972</v>
      </c>
      <c r="H967" s="173">
        <v>44.674999999999997</v>
      </c>
      <c r="L967" s="170"/>
      <c r="M967" s="174"/>
      <c r="N967" s="175"/>
      <c r="O967" s="175"/>
      <c r="P967" s="175"/>
      <c r="Q967" s="175"/>
      <c r="R967" s="175"/>
      <c r="S967" s="175"/>
      <c r="T967" s="176"/>
      <c r="AT967" s="171" t="s">
        <v>153</v>
      </c>
      <c r="AU967" s="171" t="s">
        <v>123</v>
      </c>
      <c r="AV967" s="14" t="s">
        <v>123</v>
      </c>
      <c r="AW967" s="14" t="s">
        <v>29</v>
      </c>
      <c r="AX967" s="14" t="s">
        <v>73</v>
      </c>
      <c r="AY967" s="171" t="s">
        <v>141</v>
      </c>
    </row>
    <row r="968" spans="1:65" s="14" customFormat="1" x14ac:dyDescent="0.2">
      <c r="B968" s="170"/>
      <c r="D968" s="164" t="s">
        <v>153</v>
      </c>
      <c r="E968" s="171" t="s">
        <v>1</v>
      </c>
      <c r="F968" s="172" t="s">
        <v>973</v>
      </c>
      <c r="H968" s="173">
        <v>42.41</v>
      </c>
      <c r="L968" s="170"/>
      <c r="M968" s="174"/>
      <c r="N968" s="175"/>
      <c r="O968" s="175"/>
      <c r="P968" s="175"/>
      <c r="Q968" s="175"/>
      <c r="R968" s="175"/>
      <c r="S968" s="175"/>
      <c r="T968" s="176"/>
      <c r="AT968" s="171" t="s">
        <v>153</v>
      </c>
      <c r="AU968" s="171" t="s">
        <v>123</v>
      </c>
      <c r="AV968" s="14" t="s">
        <v>123</v>
      </c>
      <c r="AW968" s="14" t="s">
        <v>29</v>
      </c>
      <c r="AX968" s="14" t="s">
        <v>73</v>
      </c>
      <c r="AY968" s="171" t="s">
        <v>141</v>
      </c>
    </row>
    <row r="969" spans="1:65" s="14" customFormat="1" x14ac:dyDescent="0.2">
      <c r="B969" s="170"/>
      <c r="D969" s="164" t="s">
        <v>153</v>
      </c>
      <c r="E969" s="171" t="s">
        <v>1</v>
      </c>
      <c r="F969" s="172" t="s">
        <v>974</v>
      </c>
      <c r="H969" s="173">
        <v>38.898000000000003</v>
      </c>
      <c r="L969" s="170"/>
      <c r="M969" s="174"/>
      <c r="N969" s="175"/>
      <c r="O969" s="175"/>
      <c r="P969" s="175"/>
      <c r="Q969" s="175"/>
      <c r="R969" s="175"/>
      <c r="S969" s="175"/>
      <c r="T969" s="176"/>
      <c r="AT969" s="171" t="s">
        <v>153</v>
      </c>
      <c r="AU969" s="171" t="s">
        <v>123</v>
      </c>
      <c r="AV969" s="14" t="s">
        <v>123</v>
      </c>
      <c r="AW969" s="14" t="s">
        <v>29</v>
      </c>
      <c r="AX969" s="14" t="s">
        <v>73</v>
      </c>
      <c r="AY969" s="171" t="s">
        <v>141</v>
      </c>
    </row>
    <row r="970" spans="1:65" s="14" customFormat="1" x14ac:dyDescent="0.2">
      <c r="B970" s="170"/>
      <c r="D970" s="164" t="s">
        <v>153</v>
      </c>
      <c r="E970" s="171" t="s">
        <v>1</v>
      </c>
      <c r="F970" s="172" t="s">
        <v>975</v>
      </c>
      <c r="H970" s="173">
        <v>19.664999999999999</v>
      </c>
      <c r="L970" s="170"/>
      <c r="M970" s="174"/>
      <c r="N970" s="175"/>
      <c r="O970" s="175"/>
      <c r="P970" s="175"/>
      <c r="Q970" s="175"/>
      <c r="R970" s="175"/>
      <c r="S970" s="175"/>
      <c r="T970" s="176"/>
      <c r="AT970" s="171" t="s">
        <v>153</v>
      </c>
      <c r="AU970" s="171" t="s">
        <v>123</v>
      </c>
      <c r="AV970" s="14" t="s">
        <v>123</v>
      </c>
      <c r="AW970" s="14" t="s">
        <v>29</v>
      </c>
      <c r="AX970" s="14" t="s">
        <v>73</v>
      </c>
      <c r="AY970" s="171" t="s">
        <v>141</v>
      </c>
    </row>
    <row r="971" spans="1:65" s="14" customFormat="1" x14ac:dyDescent="0.2">
      <c r="B971" s="170"/>
      <c r="D971" s="164" t="s">
        <v>153</v>
      </c>
      <c r="E971" s="171" t="s">
        <v>1</v>
      </c>
      <c r="F971" s="172" t="s">
        <v>976</v>
      </c>
      <c r="H971" s="173">
        <v>34.183</v>
      </c>
      <c r="L971" s="170"/>
      <c r="M971" s="174"/>
      <c r="N971" s="175"/>
      <c r="O971" s="175"/>
      <c r="P971" s="175"/>
      <c r="Q971" s="175"/>
      <c r="R971" s="175"/>
      <c r="S971" s="175"/>
      <c r="T971" s="176"/>
      <c r="AT971" s="171" t="s">
        <v>153</v>
      </c>
      <c r="AU971" s="171" t="s">
        <v>123</v>
      </c>
      <c r="AV971" s="14" t="s">
        <v>123</v>
      </c>
      <c r="AW971" s="14" t="s">
        <v>29</v>
      </c>
      <c r="AX971" s="14" t="s">
        <v>73</v>
      </c>
      <c r="AY971" s="171" t="s">
        <v>141</v>
      </c>
    </row>
    <row r="972" spans="1:65" s="14" customFormat="1" x14ac:dyDescent="0.2">
      <c r="B972" s="170"/>
      <c r="D972" s="164" t="s">
        <v>153</v>
      </c>
      <c r="E972" s="171" t="s">
        <v>1</v>
      </c>
      <c r="F972" s="172" t="s">
        <v>977</v>
      </c>
      <c r="H972" s="173">
        <v>73.545000000000002</v>
      </c>
      <c r="L972" s="170"/>
      <c r="M972" s="174"/>
      <c r="N972" s="175"/>
      <c r="O972" s="175"/>
      <c r="P972" s="175"/>
      <c r="Q972" s="175"/>
      <c r="R972" s="175"/>
      <c r="S972" s="175"/>
      <c r="T972" s="176"/>
      <c r="AT972" s="171" t="s">
        <v>153</v>
      </c>
      <c r="AU972" s="171" t="s">
        <v>123</v>
      </c>
      <c r="AV972" s="14" t="s">
        <v>123</v>
      </c>
      <c r="AW972" s="14" t="s">
        <v>29</v>
      </c>
      <c r="AX972" s="14" t="s">
        <v>73</v>
      </c>
      <c r="AY972" s="171" t="s">
        <v>141</v>
      </c>
    </row>
    <row r="973" spans="1:65" s="14" customFormat="1" x14ac:dyDescent="0.2">
      <c r="B973" s="170"/>
      <c r="D973" s="164" t="s">
        <v>153</v>
      </c>
      <c r="E973" s="171" t="s">
        <v>1</v>
      </c>
      <c r="F973" s="172" t="s">
        <v>978</v>
      </c>
      <c r="H973" s="173">
        <v>19.25</v>
      </c>
      <c r="L973" s="170"/>
      <c r="M973" s="174"/>
      <c r="N973" s="175"/>
      <c r="O973" s="175"/>
      <c r="P973" s="175"/>
      <c r="Q973" s="175"/>
      <c r="R973" s="175"/>
      <c r="S973" s="175"/>
      <c r="T973" s="176"/>
      <c r="AT973" s="171" t="s">
        <v>153</v>
      </c>
      <c r="AU973" s="171" t="s">
        <v>123</v>
      </c>
      <c r="AV973" s="14" t="s">
        <v>123</v>
      </c>
      <c r="AW973" s="14" t="s">
        <v>29</v>
      </c>
      <c r="AX973" s="14" t="s">
        <v>73</v>
      </c>
      <c r="AY973" s="171" t="s">
        <v>141</v>
      </c>
    </row>
    <row r="974" spans="1:65" s="14" customFormat="1" x14ac:dyDescent="0.2">
      <c r="B974" s="170"/>
      <c r="D974" s="164" t="s">
        <v>153</v>
      </c>
      <c r="E974" s="171" t="s">
        <v>1</v>
      </c>
      <c r="F974" s="172" t="s">
        <v>979</v>
      </c>
      <c r="H974" s="173">
        <v>32.414999999999999</v>
      </c>
      <c r="L974" s="170"/>
      <c r="M974" s="174"/>
      <c r="N974" s="175"/>
      <c r="O974" s="175"/>
      <c r="P974" s="175"/>
      <c r="Q974" s="175"/>
      <c r="R974" s="175"/>
      <c r="S974" s="175"/>
      <c r="T974" s="176"/>
      <c r="AT974" s="171" t="s">
        <v>153</v>
      </c>
      <c r="AU974" s="171" t="s">
        <v>123</v>
      </c>
      <c r="AV974" s="14" t="s">
        <v>123</v>
      </c>
      <c r="AW974" s="14" t="s">
        <v>29</v>
      </c>
      <c r="AX974" s="14" t="s">
        <v>73</v>
      </c>
      <c r="AY974" s="171" t="s">
        <v>141</v>
      </c>
    </row>
    <row r="975" spans="1:65" s="14" customFormat="1" x14ac:dyDescent="0.2">
      <c r="B975" s="170"/>
      <c r="D975" s="164" t="s">
        <v>153</v>
      </c>
      <c r="E975" s="171" t="s">
        <v>1</v>
      </c>
      <c r="F975" s="172" t="s">
        <v>980</v>
      </c>
      <c r="H975" s="173">
        <v>26.63</v>
      </c>
      <c r="L975" s="170"/>
      <c r="M975" s="174"/>
      <c r="N975" s="175"/>
      <c r="O975" s="175"/>
      <c r="P975" s="175"/>
      <c r="Q975" s="175"/>
      <c r="R975" s="175"/>
      <c r="S975" s="175"/>
      <c r="T975" s="176"/>
      <c r="AT975" s="171" t="s">
        <v>153</v>
      </c>
      <c r="AU975" s="171" t="s">
        <v>123</v>
      </c>
      <c r="AV975" s="14" t="s">
        <v>123</v>
      </c>
      <c r="AW975" s="14" t="s">
        <v>29</v>
      </c>
      <c r="AX975" s="14" t="s">
        <v>73</v>
      </c>
      <c r="AY975" s="171" t="s">
        <v>141</v>
      </c>
    </row>
    <row r="976" spans="1:65" s="14" customFormat="1" x14ac:dyDescent="0.2">
      <c r="B976" s="170"/>
      <c r="D976" s="164" t="s">
        <v>153</v>
      </c>
      <c r="E976" s="171" t="s">
        <v>1</v>
      </c>
      <c r="F976" s="172" t="s">
        <v>981</v>
      </c>
      <c r="H976" s="173">
        <v>72.325000000000003</v>
      </c>
      <c r="L976" s="170"/>
      <c r="M976" s="174"/>
      <c r="N976" s="175"/>
      <c r="O976" s="175"/>
      <c r="P976" s="175"/>
      <c r="Q976" s="175"/>
      <c r="R976" s="175"/>
      <c r="S976" s="175"/>
      <c r="T976" s="176"/>
      <c r="AT976" s="171" t="s">
        <v>153</v>
      </c>
      <c r="AU976" s="171" t="s">
        <v>123</v>
      </c>
      <c r="AV976" s="14" t="s">
        <v>123</v>
      </c>
      <c r="AW976" s="14" t="s">
        <v>29</v>
      </c>
      <c r="AX976" s="14" t="s">
        <v>73</v>
      </c>
      <c r="AY976" s="171" t="s">
        <v>141</v>
      </c>
    </row>
    <row r="977" spans="2:51" s="14" customFormat="1" x14ac:dyDescent="0.2">
      <c r="B977" s="170"/>
      <c r="D977" s="164" t="s">
        <v>153</v>
      </c>
      <c r="E977" s="171" t="s">
        <v>1</v>
      </c>
      <c r="F977" s="172" t="s">
        <v>982</v>
      </c>
      <c r="H977" s="173">
        <v>19.25</v>
      </c>
      <c r="L977" s="170"/>
      <c r="M977" s="174"/>
      <c r="N977" s="175"/>
      <c r="O977" s="175"/>
      <c r="P977" s="175"/>
      <c r="Q977" s="175"/>
      <c r="R977" s="175"/>
      <c r="S977" s="175"/>
      <c r="T977" s="176"/>
      <c r="AT977" s="171" t="s">
        <v>153</v>
      </c>
      <c r="AU977" s="171" t="s">
        <v>123</v>
      </c>
      <c r="AV977" s="14" t="s">
        <v>123</v>
      </c>
      <c r="AW977" s="14" t="s">
        <v>29</v>
      </c>
      <c r="AX977" s="14" t="s">
        <v>73</v>
      </c>
      <c r="AY977" s="171" t="s">
        <v>141</v>
      </c>
    </row>
    <row r="978" spans="2:51" s="14" customFormat="1" x14ac:dyDescent="0.2">
      <c r="B978" s="170"/>
      <c r="D978" s="164" t="s">
        <v>153</v>
      </c>
      <c r="E978" s="171" t="s">
        <v>1</v>
      </c>
      <c r="F978" s="172" t="s">
        <v>983</v>
      </c>
      <c r="H978" s="173">
        <v>31.594999999999999</v>
      </c>
      <c r="L978" s="170"/>
      <c r="M978" s="174"/>
      <c r="N978" s="175"/>
      <c r="O978" s="175"/>
      <c r="P978" s="175"/>
      <c r="Q978" s="175"/>
      <c r="R978" s="175"/>
      <c r="S978" s="175"/>
      <c r="T978" s="176"/>
      <c r="AT978" s="171" t="s">
        <v>153</v>
      </c>
      <c r="AU978" s="171" t="s">
        <v>123</v>
      </c>
      <c r="AV978" s="14" t="s">
        <v>123</v>
      </c>
      <c r="AW978" s="14" t="s">
        <v>29</v>
      </c>
      <c r="AX978" s="14" t="s">
        <v>73</v>
      </c>
      <c r="AY978" s="171" t="s">
        <v>141</v>
      </c>
    </row>
    <row r="979" spans="2:51" s="14" customFormat="1" x14ac:dyDescent="0.2">
      <c r="B979" s="170"/>
      <c r="D979" s="164" t="s">
        <v>153</v>
      </c>
      <c r="E979" s="171" t="s">
        <v>1</v>
      </c>
      <c r="F979" s="172" t="s">
        <v>984</v>
      </c>
      <c r="H979" s="173">
        <v>63.305</v>
      </c>
      <c r="L979" s="170"/>
      <c r="M979" s="174"/>
      <c r="N979" s="175"/>
      <c r="O979" s="175"/>
      <c r="P979" s="175"/>
      <c r="Q979" s="175"/>
      <c r="R979" s="175"/>
      <c r="S979" s="175"/>
      <c r="T979" s="176"/>
      <c r="AT979" s="171" t="s">
        <v>153</v>
      </c>
      <c r="AU979" s="171" t="s">
        <v>123</v>
      </c>
      <c r="AV979" s="14" t="s">
        <v>123</v>
      </c>
      <c r="AW979" s="14" t="s">
        <v>29</v>
      </c>
      <c r="AX979" s="14" t="s">
        <v>73</v>
      </c>
      <c r="AY979" s="171" t="s">
        <v>141</v>
      </c>
    </row>
    <row r="980" spans="2:51" s="14" customFormat="1" x14ac:dyDescent="0.2">
      <c r="B980" s="170"/>
      <c r="D980" s="164" t="s">
        <v>153</v>
      </c>
      <c r="E980" s="171" t="s">
        <v>1</v>
      </c>
      <c r="F980" s="172" t="s">
        <v>985</v>
      </c>
      <c r="H980" s="173">
        <v>19.655000000000001</v>
      </c>
      <c r="L980" s="170"/>
      <c r="M980" s="174"/>
      <c r="N980" s="175"/>
      <c r="O980" s="175"/>
      <c r="P980" s="175"/>
      <c r="Q980" s="175"/>
      <c r="R980" s="175"/>
      <c r="S980" s="175"/>
      <c r="T980" s="176"/>
      <c r="AT980" s="171" t="s">
        <v>153</v>
      </c>
      <c r="AU980" s="171" t="s">
        <v>123</v>
      </c>
      <c r="AV980" s="14" t="s">
        <v>123</v>
      </c>
      <c r="AW980" s="14" t="s">
        <v>29</v>
      </c>
      <c r="AX980" s="14" t="s">
        <v>73</v>
      </c>
      <c r="AY980" s="171" t="s">
        <v>141</v>
      </c>
    </row>
    <row r="981" spans="2:51" s="14" customFormat="1" x14ac:dyDescent="0.2">
      <c r="B981" s="170"/>
      <c r="D981" s="164" t="s">
        <v>153</v>
      </c>
      <c r="E981" s="171" t="s">
        <v>1</v>
      </c>
      <c r="F981" s="172" t="s">
        <v>986</v>
      </c>
      <c r="H981" s="173">
        <v>36.734999999999999</v>
      </c>
      <c r="L981" s="170"/>
      <c r="M981" s="174"/>
      <c r="N981" s="175"/>
      <c r="O981" s="175"/>
      <c r="P981" s="175"/>
      <c r="Q981" s="175"/>
      <c r="R981" s="175"/>
      <c r="S981" s="175"/>
      <c r="T981" s="176"/>
      <c r="AT981" s="171" t="s">
        <v>153</v>
      </c>
      <c r="AU981" s="171" t="s">
        <v>123</v>
      </c>
      <c r="AV981" s="14" t="s">
        <v>123</v>
      </c>
      <c r="AW981" s="14" t="s">
        <v>29</v>
      </c>
      <c r="AX981" s="14" t="s">
        <v>73</v>
      </c>
      <c r="AY981" s="171" t="s">
        <v>141</v>
      </c>
    </row>
    <row r="982" spans="2:51" s="14" customFormat="1" x14ac:dyDescent="0.2">
      <c r="B982" s="170"/>
      <c r="D982" s="164" t="s">
        <v>153</v>
      </c>
      <c r="E982" s="171" t="s">
        <v>1</v>
      </c>
      <c r="F982" s="172" t="s">
        <v>987</v>
      </c>
      <c r="H982" s="173">
        <v>29.69</v>
      </c>
      <c r="L982" s="170"/>
      <c r="M982" s="174"/>
      <c r="N982" s="175"/>
      <c r="O982" s="175"/>
      <c r="P982" s="175"/>
      <c r="Q982" s="175"/>
      <c r="R982" s="175"/>
      <c r="S982" s="175"/>
      <c r="T982" s="176"/>
      <c r="AT982" s="171" t="s">
        <v>153</v>
      </c>
      <c r="AU982" s="171" t="s">
        <v>123</v>
      </c>
      <c r="AV982" s="14" t="s">
        <v>123</v>
      </c>
      <c r="AW982" s="14" t="s">
        <v>29</v>
      </c>
      <c r="AX982" s="14" t="s">
        <v>73</v>
      </c>
      <c r="AY982" s="171" t="s">
        <v>141</v>
      </c>
    </row>
    <row r="983" spans="2:51" s="14" customFormat="1" ht="22.5" x14ac:dyDescent="0.2">
      <c r="B983" s="170"/>
      <c r="D983" s="164" t="s">
        <v>153</v>
      </c>
      <c r="E983" s="171" t="s">
        <v>1</v>
      </c>
      <c r="F983" s="172" t="s">
        <v>988</v>
      </c>
      <c r="H983" s="173">
        <v>72.099999999999994</v>
      </c>
      <c r="L983" s="170"/>
      <c r="M983" s="174"/>
      <c r="N983" s="175"/>
      <c r="O983" s="175"/>
      <c r="P983" s="175"/>
      <c r="Q983" s="175"/>
      <c r="R983" s="175"/>
      <c r="S983" s="175"/>
      <c r="T983" s="176"/>
      <c r="AT983" s="171" t="s">
        <v>153</v>
      </c>
      <c r="AU983" s="171" t="s">
        <v>123</v>
      </c>
      <c r="AV983" s="14" t="s">
        <v>123</v>
      </c>
      <c r="AW983" s="14" t="s">
        <v>29</v>
      </c>
      <c r="AX983" s="14" t="s">
        <v>73</v>
      </c>
      <c r="AY983" s="171" t="s">
        <v>141</v>
      </c>
    </row>
    <row r="984" spans="2:51" s="14" customFormat="1" x14ac:dyDescent="0.2">
      <c r="B984" s="170"/>
      <c r="D984" s="164" t="s">
        <v>153</v>
      </c>
      <c r="E984" s="171" t="s">
        <v>1</v>
      </c>
      <c r="F984" s="172" t="s">
        <v>989</v>
      </c>
      <c r="H984" s="173">
        <v>31.71</v>
      </c>
      <c r="L984" s="170"/>
      <c r="M984" s="174"/>
      <c r="N984" s="175"/>
      <c r="O984" s="175"/>
      <c r="P984" s="175"/>
      <c r="Q984" s="175"/>
      <c r="R984" s="175"/>
      <c r="S984" s="175"/>
      <c r="T984" s="176"/>
      <c r="AT984" s="171" t="s">
        <v>153</v>
      </c>
      <c r="AU984" s="171" t="s">
        <v>123</v>
      </c>
      <c r="AV984" s="14" t="s">
        <v>123</v>
      </c>
      <c r="AW984" s="14" t="s">
        <v>29</v>
      </c>
      <c r="AX984" s="14" t="s">
        <v>73</v>
      </c>
      <c r="AY984" s="171" t="s">
        <v>141</v>
      </c>
    </row>
    <row r="985" spans="2:51" s="14" customFormat="1" x14ac:dyDescent="0.2">
      <c r="B985" s="170"/>
      <c r="D985" s="164" t="s">
        <v>153</v>
      </c>
      <c r="E985" s="171" t="s">
        <v>1</v>
      </c>
      <c r="F985" s="172" t="s">
        <v>990</v>
      </c>
      <c r="H985" s="173">
        <v>29.327999999999999</v>
      </c>
      <c r="L985" s="170"/>
      <c r="M985" s="174"/>
      <c r="N985" s="175"/>
      <c r="O985" s="175"/>
      <c r="P985" s="175"/>
      <c r="Q985" s="175"/>
      <c r="R985" s="175"/>
      <c r="S985" s="175"/>
      <c r="T985" s="176"/>
      <c r="AT985" s="171" t="s">
        <v>153</v>
      </c>
      <c r="AU985" s="171" t="s">
        <v>123</v>
      </c>
      <c r="AV985" s="14" t="s">
        <v>123</v>
      </c>
      <c r="AW985" s="14" t="s">
        <v>29</v>
      </c>
      <c r="AX985" s="14" t="s">
        <v>73</v>
      </c>
      <c r="AY985" s="171" t="s">
        <v>141</v>
      </c>
    </row>
    <row r="986" spans="2:51" s="14" customFormat="1" x14ac:dyDescent="0.2">
      <c r="B986" s="170"/>
      <c r="D986" s="164" t="s">
        <v>153</v>
      </c>
      <c r="E986" s="171" t="s">
        <v>1</v>
      </c>
      <c r="F986" s="172" t="s">
        <v>991</v>
      </c>
      <c r="H986" s="173">
        <v>41.652999999999999</v>
      </c>
      <c r="L986" s="170"/>
      <c r="M986" s="174"/>
      <c r="N986" s="175"/>
      <c r="O986" s="175"/>
      <c r="P986" s="175"/>
      <c r="Q986" s="175"/>
      <c r="R986" s="175"/>
      <c r="S986" s="175"/>
      <c r="T986" s="176"/>
      <c r="AT986" s="171" t="s">
        <v>153</v>
      </c>
      <c r="AU986" s="171" t="s">
        <v>123</v>
      </c>
      <c r="AV986" s="14" t="s">
        <v>123</v>
      </c>
      <c r="AW986" s="14" t="s">
        <v>29</v>
      </c>
      <c r="AX986" s="14" t="s">
        <v>73</v>
      </c>
      <c r="AY986" s="171" t="s">
        <v>141</v>
      </c>
    </row>
    <row r="987" spans="2:51" s="14" customFormat="1" x14ac:dyDescent="0.2">
      <c r="B987" s="170"/>
      <c r="D987" s="164" t="s">
        <v>153</v>
      </c>
      <c r="E987" s="171" t="s">
        <v>1</v>
      </c>
      <c r="F987" s="172" t="s">
        <v>992</v>
      </c>
      <c r="H987" s="173">
        <v>118.352</v>
      </c>
      <c r="L987" s="170"/>
      <c r="M987" s="174"/>
      <c r="N987" s="175"/>
      <c r="O987" s="175"/>
      <c r="P987" s="175"/>
      <c r="Q987" s="175"/>
      <c r="R987" s="175"/>
      <c r="S987" s="175"/>
      <c r="T987" s="176"/>
      <c r="AT987" s="171" t="s">
        <v>153</v>
      </c>
      <c r="AU987" s="171" t="s">
        <v>123</v>
      </c>
      <c r="AV987" s="14" t="s">
        <v>123</v>
      </c>
      <c r="AW987" s="14" t="s">
        <v>29</v>
      </c>
      <c r="AX987" s="14" t="s">
        <v>73</v>
      </c>
      <c r="AY987" s="171" t="s">
        <v>141</v>
      </c>
    </row>
    <row r="988" spans="2:51" s="14" customFormat="1" ht="33.75" x14ac:dyDescent="0.2">
      <c r="B988" s="170"/>
      <c r="D988" s="164" t="s">
        <v>153</v>
      </c>
      <c r="E988" s="171" t="s">
        <v>1</v>
      </c>
      <c r="F988" s="172" t="s">
        <v>993</v>
      </c>
      <c r="H988" s="173">
        <v>615.06299999999999</v>
      </c>
      <c r="L988" s="170"/>
      <c r="M988" s="174"/>
      <c r="N988" s="175"/>
      <c r="O988" s="175"/>
      <c r="P988" s="175"/>
      <c r="Q988" s="175"/>
      <c r="R988" s="175"/>
      <c r="S988" s="175"/>
      <c r="T988" s="176"/>
      <c r="AT988" s="171" t="s">
        <v>153</v>
      </c>
      <c r="AU988" s="171" t="s">
        <v>123</v>
      </c>
      <c r="AV988" s="14" t="s">
        <v>123</v>
      </c>
      <c r="AW988" s="14" t="s">
        <v>29</v>
      </c>
      <c r="AX988" s="14" t="s">
        <v>73</v>
      </c>
      <c r="AY988" s="171" t="s">
        <v>141</v>
      </c>
    </row>
    <row r="989" spans="2:51" s="14" customFormat="1" x14ac:dyDescent="0.2">
      <c r="B989" s="170"/>
      <c r="D989" s="164" t="s">
        <v>153</v>
      </c>
      <c r="E989" s="171" t="s">
        <v>1</v>
      </c>
      <c r="F989" s="172" t="s">
        <v>994</v>
      </c>
      <c r="H989" s="173">
        <v>42.93</v>
      </c>
      <c r="L989" s="170"/>
      <c r="M989" s="174"/>
      <c r="N989" s="175"/>
      <c r="O989" s="175"/>
      <c r="P989" s="175"/>
      <c r="Q989" s="175"/>
      <c r="R989" s="175"/>
      <c r="S989" s="175"/>
      <c r="T989" s="176"/>
      <c r="AT989" s="171" t="s">
        <v>153</v>
      </c>
      <c r="AU989" s="171" t="s">
        <v>123</v>
      </c>
      <c r="AV989" s="14" t="s">
        <v>123</v>
      </c>
      <c r="AW989" s="14" t="s">
        <v>29</v>
      </c>
      <c r="AX989" s="14" t="s">
        <v>73</v>
      </c>
      <c r="AY989" s="171" t="s">
        <v>141</v>
      </c>
    </row>
    <row r="990" spans="2:51" s="16" customFormat="1" x14ac:dyDescent="0.2">
      <c r="B990" s="184"/>
      <c r="D990" s="164" t="s">
        <v>153</v>
      </c>
      <c r="E990" s="185" t="s">
        <v>1</v>
      </c>
      <c r="F990" s="186" t="s">
        <v>173</v>
      </c>
      <c r="H990" s="187">
        <v>1664.452</v>
      </c>
      <c r="L990" s="184"/>
      <c r="M990" s="188"/>
      <c r="N990" s="189"/>
      <c r="O990" s="189"/>
      <c r="P990" s="189"/>
      <c r="Q990" s="189"/>
      <c r="R990" s="189"/>
      <c r="S990" s="189"/>
      <c r="T990" s="190"/>
      <c r="AT990" s="185" t="s">
        <v>153</v>
      </c>
      <c r="AU990" s="185" t="s">
        <v>123</v>
      </c>
      <c r="AV990" s="16" t="s">
        <v>142</v>
      </c>
      <c r="AW990" s="16" t="s">
        <v>29</v>
      </c>
      <c r="AX990" s="16" t="s">
        <v>73</v>
      </c>
      <c r="AY990" s="185" t="s">
        <v>141</v>
      </c>
    </row>
    <row r="991" spans="2:51" s="13" customFormat="1" x14ac:dyDescent="0.2">
      <c r="B991" s="163"/>
      <c r="D991" s="164" t="s">
        <v>153</v>
      </c>
      <c r="E991" s="165" t="s">
        <v>1</v>
      </c>
      <c r="F991" s="166" t="s">
        <v>274</v>
      </c>
      <c r="H991" s="165" t="s">
        <v>1</v>
      </c>
      <c r="L991" s="163"/>
      <c r="M991" s="167"/>
      <c r="N991" s="168"/>
      <c r="O991" s="168"/>
      <c r="P991" s="168"/>
      <c r="Q991" s="168"/>
      <c r="R991" s="168"/>
      <c r="S991" s="168"/>
      <c r="T991" s="169"/>
      <c r="AT991" s="165" t="s">
        <v>153</v>
      </c>
      <c r="AU991" s="165" t="s">
        <v>123</v>
      </c>
      <c r="AV991" s="13" t="s">
        <v>81</v>
      </c>
      <c r="AW991" s="13" t="s">
        <v>29</v>
      </c>
      <c r="AX991" s="13" t="s">
        <v>73</v>
      </c>
      <c r="AY991" s="165" t="s">
        <v>141</v>
      </c>
    </row>
    <row r="992" spans="2:51" s="14" customFormat="1" x14ac:dyDescent="0.2">
      <c r="B992" s="170"/>
      <c r="D992" s="164" t="s">
        <v>153</v>
      </c>
      <c r="E992" s="171" t="s">
        <v>1</v>
      </c>
      <c r="F992" s="172" t="s">
        <v>995</v>
      </c>
      <c r="H992" s="173">
        <v>68.064999999999998</v>
      </c>
      <c r="L992" s="170"/>
      <c r="M992" s="174"/>
      <c r="N992" s="175"/>
      <c r="O992" s="175"/>
      <c r="P992" s="175"/>
      <c r="Q992" s="175"/>
      <c r="R992" s="175"/>
      <c r="S992" s="175"/>
      <c r="T992" s="176"/>
      <c r="AT992" s="171" t="s">
        <v>153</v>
      </c>
      <c r="AU992" s="171" t="s">
        <v>123</v>
      </c>
      <c r="AV992" s="14" t="s">
        <v>123</v>
      </c>
      <c r="AW992" s="14" t="s">
        <v>29</v>
      </c>
      <c r="AX992" s="14" t="s">
        <v>73</v>
      </c>
      <c r="AY992" s="171" t="s">
        <v>141</v>
      </c>
    </row>
    <row r="993" spans="2:51" s="14" customFormat="1" x14ac:dyDescent="0.2">
      <c r="B993" s="170"/>
      <c r="D993" s="164" t="s">
        <v>153</v>
      </c>
      <c r="E993" s="171" t="s">
        <v>1</v>
      </c>
      <c r="F993" s="172" t="s">
        <v>996</v>
      </c>
      <c r="H993" s="173">
        <v>9.3049999999999997</v>
      </c>
      <c r="L993" s="170"/>
      <c r="M993" s="174"/>
      <c r="N993" s="175"/>
      <c r="O993" s="175"/>
      <c r="P993" s="175"/>
      <c r="Q993" s="175"/>
      <c r="R993" s="175"/>
      <c r="S993" s="175"/>
      <c r="T993" s="176"/>
      <c r="AT993" s="171" t="s">
        <v>153</v>
      </c>
      <c r="AU993" s="171" t="s">
        <v>123</v>
      </c>
      <c r="AV993" s="14" t="s">
        <v>123</v>
      </c>
      <c r="AW993" s="14" t="s">
        <v>29</v>
      </c>
      <c r="AX993" s="14" t="s">
        <v>73</v>
      </c>
      <c r="AY993" s="171" t="s">
        <v>141</v>
      </c>
    </row>
    <row r="994" spans="2:51" s="14" customFormat="1" x14ac:dyDescent="0.2">
      <c r="B994" s="170"/>
      <c r="D994" s="164" t="s">
        <v>153</v>
      </c>
      <c r="E994" s="171" t="s">
        <v>1</v>
      </c>
      <c r="F994" s="172" t="s">
        <v>997</v>
      </c>
      <c r="H994" s="173">
        <v>116.69</v>
      </c>
      <c r="L994" s="170"/>
      <c r="M994" s="174"/>
      <c r="N994" s="175"/>
      <c r="O994" s="175"/>
      <c r="P994" s="175"/>
      <c r="Q994" s="175"/>
      <c r="R994" s="175"/>
      <c r="S994" s="175"/>
      <c r="T994" s="176"/>
      <c r="AT994" s="171" t="s">
        <v>153</v>
      </c>
      <c r="AU994" s="171" t="s">
        <v>123</v>
      </c>
      <c r="AV994" s="14" t="s">
        <v>123</v>
      </c>
      <c r="AW994" s="14" t="s">
        <v>29</v>
      </c>
      <c r="AX994" s="14" t="s">
        <v>73</v>
      </c>
      <c r="AY994" s="171" t="s">
        <v>141</v>
      </c>
    </row>
    <row r="995" spans="2:51" s="14" customFormat="1" x14ac:dyDescent="0.2">
      <c r="B995" s="170"/>
      <c r="D995" s="164" t="s">
        <v>153</v>
      </c>
      <c r="E995" s="171" t="s">
        <v>1</v>
      </c>
      <c r="F995" s="172" t="s">
        <v>998</v>
      </c>
      <c r="H995" s="173">
        <v>64.91</v>
      </c>
      <c r="L995" s="170"/>
      <c r="M995" s="174"/>
      <c r="N995" s="175"/>
      <c r="O995" s="175"/>
      <c r="P995" s="175"/>
      <c r="Q995" s="175"/>
      <c r="R995" s="175"/>
      <c r="S995" s="175"/>
      <c r="T995" s="176"/>
      <c r="AT995" s="171" t="s">
        <v>153</v>
      </c>
      <c r="AU995" s="171" t="s">
        <v>123</v>
      </c>
      <c r="AV995" s="14" t="s">
        <v>123</v>
      </c>
      <c r="AW995" s="14" t="s">
        <v>29</v>
      </c>
      <c r="AX995" s="14" t="s">
        <v>73</v>
      </c>
      <c r="AY995" s="171" t="s">
        <v>141</v>
      </c>
    </row>
    <row r="996" spans="2:51" s="14" customFormat="1" x14ac:dyDescent="0.2">
      <c r="B996" s="170"/>
      <c r="D996" s="164" t="s">
        <v>153</v>
      </c>
      <c r="E996" s="171" t="s">
        <v>1</v>
      </c>
      <c r="F996" s="172" t="s">
        <v>999</v>
      </c>
      <c r="H996" s="173">
        <v>73.650000000000006</v>
      </c>
      <c r="L996" s="170"/>
      <c r="M996" s="174"/>
      <c r="N996" s="175"/>
      <c r="O996" s="175"/>
      <c r="P996" s="175"/>
      <c r="Q996" s="175"/>
      <c r="R996" s="175"/>
      <c r="S996" s="175"/>
      <c r="T996" s="176"/>
      <c r="AT996" s="171" t="s">
        <v>153</v>
      </c>
      <c r="AU996" s="171" t="s">
        <v>123</v>
      </c>
      <c r="AV996" s="14" t="s">
        <v>123</v>
      </c>
      <c r="AW996" s="14" t="s">
        <v>29</v>
      </c>
      <c r="AX996" s="14" t="s">
        <v>73</v>
      </c>
      <c r="AY996" s="171" t="s">
        <v>141</v>
      </c>
    </row>
    <row r="997" spans="2:51" s="14" customFormat="1" x14ac:dyDescent="0.2">
      <c r="B997" s="170"/>
      <c r="D997" s="164" t="s">
        <v>153</v>
      </c>
      <c r="E997" s="171" t="s">
        <v>1</v>
      </c>
      <c r="F997" s="172" t="s">
        <v>1000</v>
      </c>
      <c r="H997" s="173">
        <v>68.650000000000006</v>
      </c>
      <c r="L997" s="170"/>
      <c r="M997" s="174"/>
      <c r="N997" s="175"/>
      <c r="O997" s="175"/>
      <c r="P997" s="175"/>
      <c r="Q997" s="175"/>
      <c r="R997" s="175"/>
      <c r="S997" s="175"/>
      <c r="T997" s="176"/>
      <c r="AT997" s="171" t="s">
        <v>153</v>
      </c>
      <c r="AU997" s="171" t="s">
        <v>123</v>
      </c>
      <c r="AV997" s="14" t="s">
        <v>123</v>
      </c>
      <c r="AW997" s="14" t="s">
        <v>29</v>
      </c>
      <c r="AX997" s="14" t="s">
        <v>73</v>
      </c>
      <c r="AY997" s="171" t="s">
        <v>141</v>
      </c>
    </row>
    <row r="998" spans="2:51" s="14" customFormat="1" x14ac:dyDescent="0.2">
      <c r="B998" s="170"/>
      <c r="D998" s="164" t="s">
        <v>153</v>
      </c>
      <c r="E998" s="171" t="s">
        <v>1</v>
      </c>
      <c r="F998" s="172" t="s">
        <v>1001</v>
      </c>
      <c r="H998" s="173">
        <v>65.83</v>
      </c>
      <c r="L998" s="170"/>
      <c r="M998" s="174"/>
      <c r="N998" s="175"/>
      <c r="O998" s="175"/>
      <c r="P998" s="175"/>
      <c r="Q998" s="175"/>
      <c r="R998" s="175"/>
      <c r="S998" s="175"/>
      <c r="T998" s="176"/>
      <c r="AT998" s="171" t="s">
        <v>153</v>
      </c>
      <c r="AU998" s="171" t="s">
        <v>123</v>
      </c>
      <c r="AV998" s="14" t="s">
        <v>123</v>
      </c>
      <c r="AW998" s="14" t="s">
        <v>29</v>
      </c>
      <c r="AX998" s="14" t="s">
        <v>73</v>
      </c>
      <c r="AY998" s="171" t="s">
        <v>141</v>
      </c>
    </row>
    <row r="999" spans="2:51" s="14" customFormat="1" x14ac:dyDescent="0.2">
      <c r="B999" s="170"/>
      <c r="D999" s="164" t="s">
        <v>153</v>
      </c>
      <c r="E999" s="171" t="s">
        <v>1</v>
      </c>
      <c r="F999" s="172" t="s">
        <v>1002</v>
      </c>
      <c r="H999" s="173">
        <v>55.146999999999998</v>
      </c>
      <c r="L999" s="170"/>
      <c r="M999" s="174"/>
      <c r="N999" s="175"/>
      <c r="O999" s="175"/>
      <c r="P999" s="175"/>
      <c r="Q999" s="175"/>
      <c r="R999" s="175"/>
      <c r="S999" s="175"/>
      <c r="T999" s="176"/>
      <c r="AT999" s="171" t="s">
        <v>153</v>
      </c>
      <c r="AU999" s="171" t="s">
        <v>123</v>
      </c>
      <c r="AV999" s="14" t="s">
        <v>123</v>
      </c>
      <c r="AW999" s="14" t="s">
        <v>29</v>
      </c>
      <c r="AX999" s="14" t="s">
        <v>73</v>
      </c>
      <c r="AY999" s="171" t="s">
        <v>141</v>
      </c>
    </row>
    <row r="1000" spans="2:51" s="14" customFormat="1" x14ac:dyDescent="0.2">
      <c r="B1000" s="170"/>
      <c r="D1000" s="164" t="s">
        <v>153</v>
      </c>
      <c r="E1000" s="171" t="s">
        <v>1</v>
      </c>
      <c r="F1000" s="172" t="s">
        <v>1003</v>
      </c>
      <c r="H1000" s="173">
        <v>32.648000000000003</v>
      </c>
      <c r="L1000" s="170"/>
      <c r="M1000" s="174"/>
      <c r="N1000" s="175"/>
      <c r="O1000" s="175"/>
      <c r="P1000" s="175"/>
      <c r="Q1000" s="175"/>
      <c r="R1000" s="175"/>
      <c r="S1000" s="175"/>
      <c r="T1000" s="176"/>
      <c r="AT1000" s="171" t="s">
        <v>153</v>
      </c>
      <c r="AU1000" s="171" t="s">
        <v>123</v>
      </c>
      <c r="AV1000" s="14" t="s">
        <v>123</v>
      </c>
      <c r="AW1000" s="14" t="s">
        <v>29</v>
      </c>
      <c r="AX1000" s="14" t="s">
        <v>73</v>
      </c>
      <c r="AY1000" s="171" t="s">
        <v>141</v>
      </c>
    </row>
    <row r="1001" spans="2:51" s="14" customFormat="1" x14ac:dyDescent="0.2">
      <c r="B1001" s="170"/>
      <c r="D1001" s="164" t="s">
        <v>153</v>
      </c>
      <c r="E1001" s="171" t="s">
        <v>1</v>
      </c>
      <c r="F1001" s="172" t="s">
        <v>1004</v>
      </c>
      <c r="H1001" s="173">
        <v>33.19</v>
      </c>
      <c r="L1001" s="170"/>
      <c r="M1001" s="174"/>
      <c r="N1001" s="175"/>
      <c r="O1001" s="175"/>
      <c r="P1001" s="175"/>
      <c r="Q1001" s="175"/>
      <c r="R1001" s="175"/>
      <c r="S1001" s="175"/>
      <c r="T1001" s="176"/>
      <c r="AT1001" s="171" t="s">
        <v>153</v>
      </c>
      <c r="AU1001" s="171" t="s">
        <v>123</v>
      </c>
      <c r="AV1001" s="14" t="s">
        <v>123</v>
      </c>
      <c r="AW1001" s="14" t="s">
        <v>29</v>
      </c>
      <c r="AX1001" s="14" t="s">
        <v>73</v>
      </c>
      <c r="AY1001" s="171" t="s">
        <v>141</v>
      </c>
    </row>
    <row r="1002" spans="2:51" s="14" customFormat="1" x14ac:dyDescent="0.2">
      <c r="B1002" s="170"/>
      <c r="D1002" s="164" t="s">
        <v>153</v>
      </c>
      <c r="E1002" s="171" t="s">
        <v>1</v>
      </c>
      <c r="F1002" s="172" t="s">
        <v>1005</v>
      </c>
      <c r="H1002" s="173">
        <v>32.594999999999999</v>
      </c>
      <c r="L1002" s="170"/>
      <c r="M1002" s="174"/>
      <c r="N1002" s="175"/>
      <c r="O1002" s="175"/>
      <c r="P1002" s="175"/>
      <c r="Q1002" s="175"/>
      <c r="R1002" s="175"/>
      <c r="S1002" s="175"/>
      <c r="T1002" s="176"/>
      <c r="AT1002" s="171" t="s">
        <v>153</v>
      </c>
      <c r="AU1002" s="171" t="s">
        <v>123</v>
      </c>
      <c r="AV1002" s="14" t="s">
        <v>123</v>
      </c>
      <c r="AW1002" s="14" t="s">
        <v>29</v>
      </c>
      <c r="AX1002" s="14" t="s">
        <v>73</v>
      </c>
      <c r="AY1002" s="171" t="s">
        <v>141</v>
      </c>
    </row>
    <row r="1003" spans="2:51" s="14" customFormat="1" x14ac:dyDescent="0.2">
      <c r="B1003" s="170"/>
      <c r="D1003" s="164" t="s">
        <v>153</v>
      </c>
      <c r="E1003" s="171" t="s">
        <v>1</v>
      </c>
      <c r="F1003" s="172" t="s">
        <v>1006</v>
      </c>
      <c r="H1003" s="173">
        <v>35.774999999999999</v>
      </c>
      <c r="L1003" s="170"/>
      <c r="M1003" s="174"/>
      <c r="N1003" s="175"/>
      <c r="O1003" s="175"/>
      <c r="P1003" s="175"/>
      <c r="Q1003" s="175"/>
      <c r="R1003" s="175"/>
      <c r="S1003" s="175"/>
      <c r="T1003" s="176"/>
      <c r="AT1003" s="171" t="s">
        <v>153</v>
      </c>
      <c r="AU1003" s="171" t="s">
        <v>123</v>
      </c>
      <c r="AV1003" s="14" t="s">
        <v>123</v>
      </c>
      <c r="AW1003" s="14" t="s">
        <v>29</v>
      </c>
      <c r="AX1003" s="14" t="s">
        <v>73</v>
      </c>
      <c r="AY1003" s="171" t="s">
        <v>141</v>
      </c>
    </row>
    <row r="1004" spans="2:51" s="14" customFormat="1" x14ac:dyDescent="0.2">
      <c r="B1004" s="170"/>
      <c r="D1004" s="164" t="s">
        <v>153</v>
      </c>
      <c r="E1004" s="171" t="s">
        <v>1</v>
      </c>
      <c r="F1004" s="172" t="s">
        <v>1007</v>
      </c>
      <c r="H1004" s="173">
        <v>18.428000000000001</v>
      </c>
      <c r="L1004" s="170"/>
      <c r="M1004" s="174"/>
      <c r="N1004" s="175"/>
      <c r="O1004" s="175"/>
      <c r="P1004" s="175"/>
      <c r="Q1004" s="175"/>
      <c r="R1004" s="175"/>
      <c r="S1004" s="175"/>
      <c r="T1004" s="176"/>
      <c r="AT1004" s="171" t="s">
        <v>153</v>
      </c>
      <c r="AU1004" s="171" t="s">
        <v>123</v>
      </c>
      <c r="AV1004" s="14" t="s">
        <v>123</v>
      </c>
      <c r="AW1004" s="14" t="s">
        <v>29</v>
      </c>
      <c r="AX1004" s="14" t="s">
        <v>73</v>
      </c>
      <c r="AY1004" s="171" t="s">
        <v>141</v>
      </c>
    </row>
    <row r="1005" spans="2:51" s="14" customFormat="1" x14ac:dyDescent="0.2">
      <c r="B1005" s="170"/>
      <c r="D1005" s="164" t="s">
        <v>153</v>
      </c>
      <c r="E1005" s="171" t="s">
        <v>1</v>
      </c>
      <c r="F1005" s="172" t="s">
        <v>1008</v>
      </c>
      <c r="H1005" s="173">
        <v>109.645</v>
      </c>
      <c r="L1005" s="170"/>
      <c r="M1005" s="174"/>
      <c r="N1005" s="175"/>
      <c r="O1005" s="175"/>
      <c r="P1005" s="175"/>
      <c r="Q1005" s="175"/>
      <c r="R1005" s="175"/>
      <c r="S1005" s="175"/>
      <c r="T1005" s="176"/>
      <c r="AT1005" s="171" t="s">
        <v>153</v>
      </c>
      <c r="AU1005" s="171" t="s">
        <v>123</v>
      </c>
      <c r="AV1005" s="14" t="s">
        <v>123</v>
      </c>
      <c r="AW1005" s="14" t="s">
        <v>29</v>
      </c>
      <c r="AX1005" s="14" t="s">
        <v>73</v>
      </c>
      <c r="AY1005" s="171" t="s">
        <v>141</v>
      </c>
    </row>
    <row r="1006" spans="2:51" s="14" customFormat="1" x14ac:dyDescent="0.2">
      <c r="B1006" s="170"/>
      <c r="D1006" s="164" t="s">
        <v>153</v>
      </c>
      <c r="E1006" s="171" t="s">
        <v>1</v>
      </c>
      <c r="F1006" s="172" t="s">
        <v>1009</v>
      </c>
      <c r="H1006" s="173">
        <v>29.95</v>
      </c>
      <c r="L1006" s="170"/>
      <c r="M1006" s="174"/>
      <c r="N1006" s="175"/>
      <c r="O1006" s="175"/>
      <c r="P1006" s="175"/>
      <c r="Q1006" s="175"/>
      <c r="R1006" s="175"/>
      <c r="S1006" s="175"/>
      <c r="T1006" s="176"/>
      <c r="AT1006" s="171" t="s">
        <v>153</v>
      </c>
      <c r="AU1006" s="171" t="s">
        <v>123</v>
      </c>
      <c r="AV1006" s="14" t="s">
        <v>123</v>
      </c>
      <c r="AW1006" s="14" t="s">
        <v>29</v>
      </c>
      <c r="AX1006" s="14" t="s">
        <v>73</v>
      </c>
      <c r="AY1006" s="171" t="s">
        <v>141</v>
      </c>
    </row>
    <row r="1007" spans="2:51" s="14" customFormat="1" x14ac:dyDescent="0.2">
      <c r="B1007" s="170"/>
      <c r="D1007" s="164" t="s">
        <v>153</v>
      </c>
      <c r="E1007" s="171" t="s">
        <v>1</v>
      </c>
      <c r="F1007" s="172" t="s">
        <v>1010</v>
      </c>
      <c r="H1007" s="173">
        <v>107.01300000000001</v>
      </c>
      <c r="L1007" s="170"/>
      <c r="M1007" s="174"/>
      <c r="N1007" s="175"/>
      <c r="O1007" s="175"/>
      <c r="P1007" s="175"/>
      <c r="Q1007" s="175"/>
      <c r="R1007" s="175"/>
      <c r="S1007" s="175"/>
      <c r="T1007" s="176"/>
      <c r="AT1007" s="171" t="s">
        <v>153</v>
      </c>
      <c r="AU1007" s="171" t="s">
        <v>123</v>
      </c>
      <c r="AV1007" s="14" t="s">
        <v>123</v>
      </c>
      <c r="AW1007" s="14" t="s">
        <v>29</v>
      </c>
      <c r="AX1007" s="14" t="s">
        <v>73</v>
      </c>
      <c r="AY1007" s="171" t="s">
        <v>141</v>
      </c>
    </row>
    <row r="1008" spans="2:51" s="14" customFormat="1" x14ac:dyDescent="0.2">
      <c r="B1008" s="170"/>
      <c r="D1008" s="164" t="s">
        <v>153</v>
      </c>
      <c r="E1008" s="171" t="s">
        <v>1</v>
      </c>
      <c r="F1008" s="172" t="s">
        <v>1011</v>
      </c>
      <c r="H1008" s="173">
        <v>9.3849999999999998</v>
      </c>
      <c r="L1008" s="170"/>
      <c r="M1008" s="174"/>
      <c r="N1008" s="175"/>
      <c r="O1008" s="175"/>
      <c r="P1008" s="175"/>
      <c r="Q1008" s="175"/>
      <c r="R1008" s="175"/>
      <c r="S1008" s="175"/>
      <c r="T1008" s="176"/>
      <c r="AT1008" s="171" t="s">
        <v>153</v>
      </c>
      <c r="AU1008" s="171" t="s">
        <v>123</v>
      </c>
      <c r="AV1008" s="14" t="s">
        <v>123</v>
      </c>
      <c r="AW1008" s="14" t="s">
        <v>29</v>
      </c>
      <c r="AX1008" s="14" t="s">
        <v>73</v>
      </c>
      <c r="AY1008" s="171" t="s">
        <v>141</v>
      </c>
    </row>
    <row r="1009" spans="1:65" s="14" customFormat="1" x14ac:dyDescent="0.2">
      <c r="B1009" s="170"/>
      <c r="D1009" s="164" t="s">
        <v>153</v>
      </c>
      <c r="E1009" s="171" t="s">
        <v>1</v>
      </c>
      <c r="F1009" s="172" t="s">
        <v>1012</v>
      </c>
      <c r="H1009" s="173">
        <v>28.97</v>
      </c>
      <c r="L1009" s="170"/>
      <c r="M1009" s="174"/>
      <c r="N1009" s="175"/>
      <c r="O1009" s="175"/>
      <c r="P1009" s="175"/>
      <c r="Q1009" s="175"/>
      <c r="R1009" s="175"/>
      <c r="S1009" s="175"/>
      <c r="T1009" s="176"/>
      <c r="AT1009" s="171" t="s">
        <v>153</v>
      </c>
      <c r="AU1009" s="171" t="s">
        <v>123</v>
      </c>
      <c r="AV1009" s="14" t="s">
        <v>123</v>
      </c>
      <c r="AW1009" s="14" t="s">
        <v>29</v>
      </c>
      <c r="AX1009" s="14" t="s">
        <v>73</v>
      </c>
      <c r="AY1009" s="171" t="s">
        <v>141</v>
      </c>
    </row>
    <row r="1010" spans="1:65" s="14" customFormat="1" x14ac:dyDescent="0.2">
      <c r="B1010" s="170"/>
      <c r="D1010" s="164" t="s">
        <v>153</v>
      </c>
      <c r="E1010" s="171" t="s">
        <v>1</v>
      </c>
      <c r="F1010" s="172" t="s">
        <v>1013</v>
      </c>
      <c r="H1010" s="173">
        <v>13.67</v>
      </c>
      <c r="L1010" s="170"/>
      <c r="M1010" s="174"/>
      <c r="N1010" s="175"/>
      <c r="O1010" s="175"/>
      <c r="P1010" s="175"/>
      <c r="Q1010" s="175"/>
      <c r="R1010" s="175"/>
      <c r="S1010" s="175"/>
      <c r="T1010" s="176"/>
      <c r="AT1010" s="171" t="s">
        <v>153</v>
      </c>
      <c r="AU1010" s="171" t="s">
        <v>123</v>
      </c>
      <c r="AV1010" s="14" t="s">
        <v>123</v>
      </c>
      <c r="AW1010" s="14" t="s">
        <v>29</v>
      </c>
      <c r="AX1010" s="14" t="s">
        <v>73</v>
      </c>
      <c r="AY1010" s="171" t="s">
        <v>141</v>
      </c>
    </row>
    <row r="1011" spans="1:65" s="14" customFormat="1" x14ac:dyDescent="0.2">
      <c r="B1011" s="170"/>
      <c r="D1011" s="164" t="s">
        <v>153</v>
      </c>
      <c r="E1011" s="171" t="s">
        <v>1</v>
      </c>
      <c r="F1011" s="172" t="s">
        <v>1014</v>
      </c>
      <c r="H1011" s="173">
        <v>30.3</v>
      </c>
      <c r="L1011" s="170"/>
      <c r="M1011" s="174"/>
      <c r="N1011" s="175"/>
      <c r="O1011" s="175"/>
      <c r="P1011" s="175"/>
      <c r="Q1011" s="175"/>
      <c r="R1011" s="175"/>
      <c r="S1011" s="175"/>
      <c r="T1011" s="176"/>
      <c r="AT1011" s="171" t="s">
        <v>153</v>
      </c>
      <c r="AU1011" s="171" t="s">
        <v>123</v>
      </c>
      <c r="AV1011" s="14" t="s">
        <v>123</v>
      </c>
      <c r="AW1011" s="14" t="s">
        <v>29</v>
      </c>
      <c r="AX1011" s="14" t="s">
        <v>73</v>
      </c>
      <c r="AY1011" s="171" t="s">
        <v>141</v>
      </c>
    </row>
    <row r="1012" spans="1:65" s="14" customFormat="1" x14ac:dyDescent="0.2">
      <c r="B1012" s="170"/>
      <c r="D1012" s="164" t="s">
        <v>153</v>
      </c>
      <c r="E1012" s="171" t="s">
        <v>1</v>
      </c>
      <c r="F1012" s="172" t="s">
        <v>1015</v>
      </c>
      <c r="H1012" s="173">
        <v>11.45</v>
      </c>
      <c r="L1012" s="170"/>
      <c r="M1012" s="174"/>
      <c r="N1012" s="175"/>
      <c r="O1012" s="175"/>
      <c r="P1012" s="175"/>
      <c r="Q1012" s="175"/>
      <c r="R1012" s="175"/>
      <c r="S1012" s="175"/>
      <c r="T1012" s="176"/>
      <c r="AT1012" s="171" t="s">
        <v>153</v>
      </c>
      <c r="AU1012" s="171" t="s">
        <v>123</v>
      </c>
      <c r="AV1012" s="14" t="s">
        <v>123</v>
      </c>
      <c r="AW1012" s="14" t="s">
        <v>29</v>
      </c>
      <c r="AX1012" s="14" t="s">
        <v>73</v>
      </c>
      <c r="AY1012" s="171" t="s">
        <v>141</v>
      </c>
    </row>
    <row r="1013" spans="1:65" s="14" customFormat="1" x14ac:dyDescent="0.2">
      <c r="B1013" s="170"/>
      <c r="D1013" s="164" t="s">
        <v>153</v>
      </c>
      <c r="E1013" s="171" t="s">
        <v>1</v>
      </c>
      <c r="F1013" s="172" t="s">
        <v>1016</v>
      </c>
      <c r="H1013" s="173">
        <v>9.5299999999999994</v>
      </c>
      <c r="L1013" s="170"/>
      <c r="M1013" s="174"/>
      <c r="N1013" s="175"/>
      <c r="O1013" s="175"/>
      <c r="P1013" s="175"/>
      <c r="Q1013" s="175"/>
      <c r="R1013" s="175"/>
      <c r="S1013" s="175"/>
      <c r="T1013" s="176"/>
      <c r="AT1013" s="171" t="s">
        <v>153</v>
      </c>
      <c r="AU1013" s="171" t="s">
        <v>123</v>
      </c>
      <c r="AV1013" s="14" t="s">
        <v>123</v>
      </c>
      <c r="AW1013" s="14" t="s">
        <v>29</v>
      </c>
      <c r="AX1013" s="14" t="s">
        <v>73</v>
      </c>
      <c r="AY1013" s="171" t="s">
        <v>141</v>
      </c>
    </row>
    <row r="1014" spans="1:65" s="14" customFormat="1" x14ac:dyDescent="0.2">
      <c r="B1014" s="170"/>
      <c r="D1014" s="164" t="s">
        <v>153</v>
      </c>
      <c r="E1014" s="171" t="s">
        <v>1</v>
      </c>
      <c r="F1014" s="172" t="s">
        <v>1017</v>
      </c>
      <c r="H1014" s="173">
        <v>30.22</v>
      </c>
      <c r="L1014" s="170"/>
      <c r="M1014" s="174"/>
      <c r="N1014" s="175"/>
      <c r="O1014" s="175"/>
      <c r="P1014" s="175"/>
      <c r="Q1014" s="175"/>
      <c r="R1014" s="175"/>
      <c r="S1014" s="175"/>
      <c r="T1014" s="176"/>
      <c r="AT1014" s="171" t="s">
        <v>153</v>
      </c>
      <c r="AU1014" s="171" t="s">
        <v>123</v>
      </c>
      <c r="AV1014" s="14" t="s">
        <v>123</v>
      </c>
      <c r="AW1014" s="14" t="s">
        <v>29</v>
      </c>
      <c r="AX1014" s="14" t="s">
        <v>73</v>
      </c>
      <c r="AY1014" s="171" t="s">
        <v>141</v>
      </c>
    </row>
    <row r="1015" spans="1:65" s="14" customFormat="1" x14ac:dyDescent="0.2">
      <c r="B1015" s="170"/>
      <c r="D1015" s="164" t="s">
        <v>153</v>
      </c>
      <c r="E1015" s="171" t="s">
        <v>1</v>
      </c>
      <c r="F1015" s="172" t="s">
        <v>1018</v>
      </c>
      <c r="H1015" s="173">
        <v>13.67</v>
      </c>
      <c r="L1015" s="170"/>
      <c r="M1015" s="174"/>
      <c r="N1015" s="175"/>
      <c r="O1015" s="175"/>
      <c r="P1015" s="175"/>
      <c r="Q1015" s="175"/>
      <c r="R1015" s="175"/>
      <c r="S1015" s="175"/>
      <c r="T1015" s="176"/>
      <c r="AT1015" s="171" t="s">
        <v>153</v>
      </c>
      <c r="AU1015" s="171" t="s">
        <v>123</v>
      </c>
      <c r="AV1015" s="14" t="s">
        <v>123</v>
      </c>
      <c r="AW1015" s="14" t="s">
        <v>29</v>
      </c>
      <c r="AX1015" s="14" t="s">
        <v>73</v>
      </c>
      <c r="AY1015" s="171" t="s">
        <v>141</v>
      </c>
    </row>
    <row r="1016" spans="1:65" s="14" customFormat="1" x14ac:dyDescent="0.2">
      <c r="B1016" s="170"/>
      <c r="D1016" s="164" t="s">
        <v>153</v>
      </c>
      <c r="E1016" s="171" t="s">
        <v>1</v>
      </c>
      <c r="F1016" s="172" t="s">
        <v>1019</v>
      </c>
      <c r="H1016" s="173">
        <v>30.31</v>
      </c>
      <c r="L1016" s="170"/>
      <c r="M1016" s="174"/>
      <c r="N1016" s="175"/>
      <c r="O1016" s="175"/>
      <c r="P1016" s="175"/>
      <c r="Q1016" s="175"/>
      <c r="R1016" s="175"/>
      <c r="S1016" s="175"/>
      <c r="T1016" s="176"/>
      <c r="AT1016" s="171" t="s">
        <v>153</v>
      </c>
      <c r="AU1016" s="171" t="s">
        <v>123</v>
      </c>
      <c r="AV1016" s="14" t="s">
        <v>123</v>
      </c>
      <c r="AW1016" s="14" t="s">
        <v>29</v>
      </c>
      <c r="AX1016" s="14" t="s">
        <v>73</v>
      </c>
      <c r="AY1016" s="171" t="s">
        <v>141</v>
      </c>
    </row>
    <row r="1017" spans="1:65" s="14" customFormat="1" x14ac:dyDescent="0.2">
      <c r="B1017" s="170"/>
      <c r="D1017" s="164" t="s">
        <v>153</v>
      </c>
      <c r="E1017" s="171" t="s">
        <v>1</v>
      </c>
      <c r="F1017" s="172" t="s">
        <v>1020</v>
      </c>
      <c r="H1017" s="173">
        <v>9.5299999999999994</v>
      </c>
      <c r="L1017" s="170"/>
      <c r="M1017" s="174"/>
      <c r="N1017" s="175"/>
      <c r="O1017" s="175"/>
      <c r="P1017" s="175"/>
      <c r="Q1017" s="175"/>
      <c r="R1017" s="175"/>
      <c r="S1017" s="175"/>
      <c r="T1017" s="176"/>
      <c r="AT1017" s="171" t="s">
        <v>153</v>
      </c>
      <c r="AU1017" s="171" t="s">
        <v>123</v>
      </c>
      <c r="AV1017" s="14" t="s">
        <v>123</v>
      </c>
      <c r="AW1017" s="14" t="s">
        <v>29</v>
      </c>
      <c r="AX1017" s="14" t="s">
        <v>73</v>
      </c>
      <c r="AY1017" s="171" t="s">
        <v>141</v>
      </c>
    </row>
    <row r="1018" spans="1:65" s="16" customFormat="1" x14ac:dyDescent="0.2">
      <c r="B1018" s="184"/>
      <c r="D1018" s="164" t="s">
        <v>153</v>
      </c>
      <c r="E1018" s="185" t="s">
        <v>1</v>
      </c>
      <c r="F1018" s="186" t="s">
        <v>173</v>
      </c>
      <c r="H1018" s="187">
        <v>1108.5260000000001</v>
      </c>
      <c r="L1018" s="184"/>
      <c r="M1018" s="188"/>
      <c r="N1018" s="189"/>
      <c r="O1018" s="189"/>
      <c r="P1018" s="189"/>
      <c r="Q1018" s="189"/>
      <c r="R1018" s="189"/>
      <c r="S1018" s="189"/>
      <c r="T1018" s="190"/>
      <c r="AT1018" s="185" t="s">
        <v>153</v>
      </c>
      <c r="AU1018" s="185" t="s">
        <v>123</v>
      </c>
      <c r="AV1018" s="16" t="s">
        <v>142</v>
      </c>
      <c r="AW1018" s="16" t="s">
        <v>29</v>
      </c>
      <c r="AX1018" s="16" t="s">
        <v>73</v>
      </c>
      <c r="AY1018" s="185" t="s">
        <v>141</v>
      </c>
    </row>
    <row r="1019" spans="1:65" s="15" customFormat="1" x14ac:dyDescent="0.2">
      <c r="B1019" s="177"/>
      <c r="D1019" s="164" t="s">
        <v>153</v>
      </c>
      <c r="E1019" s="178" t="s">
        <v>1</v>
      </c>
      <c r="F1019" s="179" t="s">
        <v>160</v>
      </c>
      <c r="H1019" s="180">
        <v>2772.9780000000001</v>
      </c>
      <c r="L1019" s="177"/>
      <c r="M1019" s="181"/>
      <c r="N1019" s="182"/>
      <c r="O1019" s="182"/>
      <c r="P1019" s="182"/>
      <c r="Q1019" s="182"/>
      <c r="R1019" s="182"/>
      <c r="S1019" s="182"/>
      <c r="T1019" s="183"/>
      <c r="AT1019" s="178" t="s">
        <v>153</v>
      </c>
      <c r="AU1019" s="178" t="s">
        <v>123</v>
      </c>
      <c r="AV1019" s="15" t="s">
        <v>151</v>
      </c>
      <c r="AW1019" s="15" t="s">
        <v>29</v>
      </c>
      <c r="AX1019" s="15" t="s">
        <v>81</v>
      </c>
      <c r="AY1019" s="178" t="s">
        <v>141</v>
      </c>
    </row>
    <row r="1020" spans="1:65" s="2" customFormat="1" ht="44.25" customHeight="1" x14ac:dyDescent="0.2">
      <c r="A1020" s="30"/>
      <c r="B1020" s="119"/>
      <c r="C1020" s="151" t="s">
        <v>1021</v>
      </c>
      <c r="D1020" s="151" t="s">
        <v>146</v>
      </c>
      <c r="E1020" s="152" t="s">
        <v>1022</v>
      </c>
      <c r="F1020" s="153" t="s">
        <v>1023</v>
      </c>
      <c r="G1020" s="154" t="s">
        <v>200</v>
      </c>
      <c r="H1020" s="155">
        <v>2772.9780000000001</v>
      </c>
      <c r="I1020" s="156"/>
      <c r="J1020" s="156">
        <f>ROUND(I1020*H1020,2)</f>
        <v>0</v>
      </c>
      <c r="K1020" s="153" t="s">
        <v>150</v>
      </c>
      <c r="L1020" s="31"/>
      <c r="M1020" s="157" t="s">
        <v>1</v>
      </c>
      <c r="N1020" s="158" t="s">
        <v>39</v>
      </c>
      <c r="O1020" s="159">
        <v>0</v>
      </c>
      <c r="P1020" s="159">
        <f>O1020*H1020</f>
        <v>0</v>
      </c>
      <c r="Q1020" s="159">
        <v>3.0000000000000001E-5</v>
      </c>
      <c r="R1020" s="159">
        <f>Q1020*H1020</f>
        <v>8.3189340000000001E-2</v>
      </c>
      <c r="S1020" s="159">
        <v>0</v>
      </c>
      <c r="T1020" s="160">
        <f>S1020*H1020</f>
        <v>0</v>
      </c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R1020" s="161" t="s">
        <v>307</v>
      </c>
      <c r="AT1020" s="161" t="s">
        <v>146</v>
      </c>
      <c r="AU1020" s="161" t="s">
        <v>123</v>
      </c>
      <c r="AY1020" s="18" t="s">
        <v>141</v>
      </c>
      <c r="BE1020" s="162">
        <f>IF(N1020="základní",J1020,0)</f>
        <v>0</v>
      </c>
      <c r="BF1020" s="162">
        <f>IF(N1020="snížená",J1020,0)</f>
        <v>0</v>
      </c>
      <c r="BG1020" s="162">
        <f>IF(N1020="zákl. přenesená",J1020,0)</f>
        <v>0</v>
      </c>
      <c r="BH1020" s="162">
        <f>IF(N1020="sníž. přenesená",J1020,0)</f>
        <v>0</v>
      </c>
      <c r="BI1020" s="162">
        <f>IF(N1020="nulová",J1020,0)</f>
        <v>0</v>
      </c>
      <c r="BJ1020" s="18" t="s">
        <v>123</v>
      </c>
      <c r="BK1020" s="162">
        <f>ROUND(I1020*H1020,2)</f>
        <v>0</v>
      </c>
      <c r="BL1020" s="18" t="s">
        <v>307</v>
      </c>
      <c r="BM1020" s="161" t="s">
        <v>1024</v>
      </c>
    </row>
    <row r="1021" spans="1:65" s="12" customFormat="1" ht="25.9" customHeight="1" x14ac:dyDescent="0.2">
      <c r="B1021" s="139"/>
      <c r="D1021" s="140" t="s">
        <v>72</v>
      </c>
      <c r="E1021" s="141" t="s">
        <v>1025</v>
      </c>
      <c r="F1021" s="141" t="s">
        <v>1026</v>
      </c>
      <c r="J1021" s="142">
        <f>BK1021</f>
        <v>0</v>
      </c>
      <c r="L1021" s="139"/>
      <c r="M1021" s="143"/>
      <c r="N1021" s="144"/>
      <c r="O1021" s="144"/>
      <c r="P1021" s="145">
        <f>SUM(P1022:P1024)</f>
        <v>0</v>
      </c>
      <c r="Q1021" s="144"/>
      <c r="R1021" s="145">
        <f>SUM(R1022:R1024)</f>
        <v>0</v>
      </c>
      <c r="S1021" s="144"/>
      <c r="T1021" s="146">
        <f>SUM(T1022:T1024)</f>
        <v>0</v>
      </c>
      <c r="AR1021" s="140" t="s">
        <v>151</v>
      </c>
      <c r="AT1021" s="147" t="s">
        <v>72</v>
      </c>
      <c r="AU1021" s="147" t="s">
        <v>73</v>
      </c>
      <c r="AY1021" s="140" t="s">
        <v>141</v>
      </c>
      <c r="BK1021" s="148">
        <f>SUM(BK1022:BK1024)</f>
        <v>0</v>
      </c>
    </row>
    <row r="1022" spans="1:65" s="2" customFormat="1" ht="16.5" customHeight="1" x14ac:dyDescent="0.2">
      <c r="A1022" s="30"/>
      <c r="B1022" s="119"/>
      <c r="C1022" s="151" t="s">
        <v>1027</v>
      </c>
      <c r="D1022" s="151" t="s">
        <v>146</v>
      </c>
      <c r="E1022" s="152" t="s">
        <v>1028</v>
      </c>
      <c r="F1022" s="153" t="s">
        <v>1029</v>
      </c>
      <c r="G1022" s="154" t="s">
        <v>558</v>
      </c>
      <c r="H1022" s="155">
        <v>4</v>
      </c>
      <c r="I1022" s="156"/>
      <c r="J1022" s="156">
        <f>ROUND(I1022*H1022,2)</f>
        <v>0</v>
      </c>
      <c r="K1022" s="153" t="s">
        <v>1</v>
      </c>
      <c r="L1022" s="31"/>
      <c r="M1022" s="157" t="s">
        <v>1</v>
      </c>
      <c r="N1022" s="158" t="s">
        <v>39</v>
      </c>
      <c r="O1022" s="159">
        <v>0</v>
      </c>
      <c r="P1022" s="159">
        <f>O1022*H1022</f>
        <v>0</v>
      </c>
      <c r="Q1022" s="159">
        <v>0</v>
      </c>
      <c r="R1022" s="159">
        <f>Q1022*H1022</f>
        <v>0</v>
      </c>
      <c r="S1022" s="159">
        <v>0</v>
      </c>
      <c r="T1022" s="160">
        <f>S1022*H1022</f>
        <v>0</v>
      </c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R1022" s="161" t="s">
        <v>1030</v>
      </c>
      <c r="AT1022" s="161" t="s">
        <v>146</v>
      </c>
      <c r="AU1022" s="161" t="s">
        <v>81</v>
      </c>
      <c r="AY1022" s="18" t="s">
        <v>141</v>
      </c>
      <c r="BE1022" s="162">
        <f>IF(N1022="základní",J1022,0)</f>
        <v>0</v>
      </c>
      <c r="BF1022" s="162">
        <f>IF(N1022="snížená",J1022,0)</f>
        <v>0</v>
      </c>
      <c r="BG1022" s="162">
        <f>IF(N1022="zákl. přenesená",J1022,0)</f>
        <v>0</v>
      </c>
      <c r="BH1022" s="162">
        <f>IF(N1022="sníž. přenesená",J1022,0)</f>
        <v>0</v>
      </c>
      <c r="BI1022" s="162">
        <f>IF(N1022="nulová",J1022,0)</f>
        <v>0</v>
      </c>
      <c r="BJ1022" s="18" t="s">
        <v>123</v>
      </c>
      <c r="BK1022" s="162">
        <f>ROUND(I1022*H1022,2)</f>
        <v>0</v>
      </c>
      <c r="BL1022" s="18" t="s">
        <v>1030</v>
      </c>
      <c r="BM1022" s="161" t="s">
        <v>1031</v>
      </c>
    </row>
    <row r="1023" spans="1:65" s="13" customFormat="1" ht="22.5" x14ac:dyDescent="0.2">
      <c r="B1023" s="163"/>
      <c r="D1023" s="164" t="s">
        <v>153</v>
      </c>
      <c r="E1023" s="165" t="s">
        <v>1</v>
      </c>
      <c r="F1023" s="166" t="s">
        <v>1033</v>
      </c>
      <c r="H1023" s="165" t="s">
        <v>1</v>
      </c>
      <c r="L1023" s="163"/>
      <c r="M1023" s="167"/>
      <c r="N1023" s="168"/>
      <c r="O1023" s="168"/>
      <c r="P1023" s="168"/>
      <c r="Q1023" s="168"/>
      <c r="R1023" s="168"/>
      <c r="S1023" s="168"/>
      <c r="T1023" s="169"/>
      <c r="AT1023" s="165" t="s">
        <v>153</v>
      </c>
      <c r="AU1023" s="165" t="s">
        <v>81</v>
      </c>
      <c r="AV1023" s="13" t="s">
        <v>81</v>
      </c>
      <c r="AW1023" s="13" t="s">
        <v>29</v>
      </c>
      <c r="AX1023" s="13" t="s">
        <v>73</v>
      </c>
      <c r="AY1023" s="165" t="s">
        <v>141</v>
      </c>
    </row>
    <row r="1024" spans="1:65" s="14" customFormat="1" x14ac:dyDescent="0.2">
      <c r="B1024" s="170"/>
      <c r="D1024" s="164" t="s">
        <v>153</v>
      </c>
      <c r="E1024" s="171" t="s">
        <v>1</v>
      </c>
      <c r="F1024" s="172" t="s">
        <v>1032</v>
      </c>
      <c r="H1024" s="173">
        <v>10</v>
      </c>
      <c r="L1024" s="170"/>
      <c r="M1024" s="200"/>
      <c r="N1024" s="201"/>
      <c r="O1024" s="201"/>
      <c r="P1024" s="201"/>
      <c r="Q1024" s="201"/>
      <c r="R1024" s="201"/>
      <c r="S1024" s="201"/>
      <c r="T1024" s="202"/>
      <c r="AT1024" s="171" t="s">
        <v>153</v>
      </c>
      <c r="AU1024" s="171" t="s">
        <v>81</v>
      </c>
      <c r="AV1024" s="14" t="s">
        <v>123</v>
      </c>
      <c r="AW1024" s="14" t="s">
        <v>29</v>
      </c>
      <c r="AX1024" s="14" t="s">
        <v>81</v>
      </c>
      <c r="AY1024" s="171" t="s">
        <v>141</v>
      </c>
    </row>
    <row r="1025" spans="1:31" s="2" customFormat="1" ht="6.95" customHeight="1" x14ac:dyDescent="0.2">
      <c r="A1025" s="30"/>
      <c r="B1025" s="45"/>
      <c r="C1025" s="46"/>
      <c r="D1025" s="46"/>
      <c r="E1025" s="46"/>
      <c r="F1025" s="46"/>
      <c r="G1025" s="46"/>
      <c r="H1025" s="46"/>
      <c r="I1025" s="46"/>
      <c r="J1025" s="46"/>
      <c r="K1025" s="46"/>
      <c r="L1025" s="31"/>
      <c r="M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</row>
  </sheetData>
  <autoFilter ref="C148:K1024" xr:uid="{00000000-0009-0000-0000-000001000000}"/>
  <mergeCells count="11">
    <mergeCell ref="E141:H141"/>
    <mergeCell ref="E7:H7"/>
    <mergeCell ref="E9:H9"/>
    <mergeCell ref="E18:H18"/>
    <mergeCell ref="E27:H27"/>
    <mergeCell ref="E85:H85"/>
    <mergeCell ref="L2:V2"/>
    <mergeCell ref="E87:H87"/>
    <mergeCell ref="D127:F127"/>
    <mergeCell ref="D128:F128"/>
    <mergeCell ref="E139:H13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ARCHITEKTONICKO STAV...</vt:lpstr>
      <vt:lpstr>'01 - ARCHITEKTONICKO STAV...'!Názvy_tisku</vt:lpstr>
      <vt:lpstr>'Rekapitulace stavby'!Názvy_tisku</vt:lpstr>
      <vt:lpstr>'01 - ARCHITEKTONICKO STAV...'!Oblast_tisku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Ambrož</dc:creator>
  <cp:lastModifiedBy>cepicka</cp:lastModifiedBy>
  <dcterms:created xsi:type="dcterms:W3CDTF">2021-04-15T13:37:38Z</dcterms:created>
  <dcterms:modified xsi:type="dcterms:W3CDTF">2021-05-21T12:38:27Z</dcterms:modified>
</cp:coreProperties>
</file>